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Veřejné zakázky\VZ - mimo NEN\2023_12 - Elektrikářské práce na bud C\"/>
    </mc:Choice>
  </mc:AlternateContent>
  <bookViews>
    <workbookView xWindow="0" yWindow="0" windowWidth="14205" windowHeight="13500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Pol'!$A$1:$U$135</definedName>
    <definedName name="_xlnm.Print_Area" localSheetId="1">Stavba!$A$1:$J$49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25" i="12" l="1"/>
  <c r="F39" i="1" s="1"/>
  <c r="F40" i="1" s="1"/>
  <c r="G23" i="1" s="1"/>
  <c r="F9" i="12"/>
  <c r="G9" i="12" s="1"/>
  <c r="I9" i="12"/>
  <c r="K9" i="12"/>
  <c r="O9" i="12"/>
  <c r="Q9" i="12"/>
  <c r="U9" i="12"/>
  <c r="F10" i="12"/>
  <c r="G10" i="12" s="1"/>
  <c r="M10" i="12" s="1"/>
  <c r="I10" i="12"/>
  <c r="K10" i="12"/>
  <c r="O10" i="12"/>
  <c r="Q10" i="12"/>
  <c r="U10" i="12"/>
  <c r="F11" i="12"/>
  <c r="G11" i="12"/>
  <c r="M11" i="12" s="1"/>
  <c r="I11" i="12"/>
  <c r="K11" i="12"/>
  <c r="O11" i="12"/>
  <c r="Q11" i="12"/>
  <c r="U11" i="12"/>
  <c r="F12" i="12"/>
  <c r="G12" i="12"/>
  <c r="M12" i="12" s="1"/>
  <c r="I12" i="12"/>
  <c r="K12" i="12"/>
  <c r="O12" i="12"/>
  <c r="Q12" i="12"/>
  <c r="U12" i="12"/>
  <c r="F13" i="12"/>
  <c r="G13" i="12" s="1"/>
  <c r="M13" i="12" s="1"/>
  <c r="I13" i="12"/>
  <c r="K13" i="12"/>
  <c r="O13" i="12"/>
  <c r="Q13" i="12"/>
  <c r="U13" i="12"/>
  <c r="F14" i="12"/>
  <c r="G14" i="12" s="1"/>
  <c r="M14" i="12" s="1"/>
  <c r="I14" i="12"/>
  <c r="K14" i="12"/>
  <c r="O14" i="12"/>
  <c r="Q14" i="12"/>
  <c r="U14" i="12"/>
  <c r="F15" i="12"/>
  <c r="G15" i="12"/>
  <c r="M15" i="12" s="1"/>
  <c r="I15" i="12"/>
  <c r="K15" i="12"/>
  <c r="O15" i="12"/>
  <c r="Q15" i="12"/>
  <c r="U15" i="12"/>
  <c r="F16" i="12"/>
  <c r="G16" i="12"/>
  <c r="M16" i="12" s="1"/>
  <c r="I16" i="12"/>
  <c r="K16" i="12"/>
  <c r="O16" i="12"/>
  <c r="Q16" i="12"/>
  <c r="U16" i="12"/>
  <c r="F17" i="12"/>
  <c r="G17" i="12"/>
  <c r="M17" i="12" s="1"/>
  <c r="I17" i="12"/>
  <c r="K17" i="12"/>
  <c r="O17" i="12"/>
  <c r="Q17" i="12"/>
  <c r="U17" i="12"/>
  <c r="F18" i="12"/>
  <c r="G18" i="12" s="1"/>
  <c r="M18" i="12" s="1"/>
  <c r="I18" i="12"/>
  <c r="K18" i="12"/>
  <c r="O18" i="12"/>
  <c r="Q18" i="12"/>
  <c r="U18" i="12"/>
  <c r="F19" i="12"/>
  <c r="G19" i="12"/>
  <c r="M19" i="12" s="1"/>
  <c r="I19" i="12"/>
  <c r="K19" i="12"/>
  <c r="O19" i="12"/>
  <c r="Q19" i="12"/>
  <c r="U19" i="12"/>
  <c r="F20" i="12"/>
  <c r="G20" i="12"/>
  <c r="M20" i="12" s="1"/>
  <c r="I20" i="12"/>
  <c r="K20" i="12"/>
  <c r="O20" i="12"/>
  <c r="Q20" i="12"/>
  <c r="U20" i="12"/>
  <c r="F21" i="12"/>
  <c r="G21" i="12"/>
  <c r="M21" i="12" s="1"/>
  <c r="I21" i="12"/>
  <c r="K21" i="12"/>
  <c r="O21" i="12"/>
  <c r="Q21" i="12"/>
  <c r="U21" i="12"/>
  <c r="F22" i="12"/>
  <c r="G22" i="12" s="1"/>
  <c r="M22" i="12" s="1"/>
  <c r="I22" i="12"/>
  <c r="K22" i="12"/>
  <c r="O22" i="12"/>
  <c r="Q22" i="12"/>
  <c r="U22" i="12"/>
  <c r="F24" i="12"/>
  <c r="G24" i="12" s="1"/>
  <c r="I24" i="12"/>
  <c r="K24" i="12"/>
  <c r="O24" i="12"/>
  <c r="Q24" i="12"/>
  <c r="U24" i="12"/>
  <c r="F25" i="12"/>
  <c r="G25" i="12" s="1"/>
  <c r="M25" i="12" s="1"/>
  <c r="I25" i="12"/>
  <c r="K25" i="12"/>
  <c r="O25" i="12"/>
  <c r="Q25" i="12"/>
  <c r="U25" i="12"/>
  <c r="F26" i="12"/>
  <c r="G26" i="12" s="1"/>
  <c r="M26" i="12" s="1"/>
  <c r="I26" i="12"/>
  <c r="K26" i="12"/>
  <c r="O26" i="12"/>
  <c r="Q26" i="12"/>
  <c r="U26" i="12"/>
  <c r="F27" i="12"/>
  <c r="G27" i="12" s="1"/>
  <c r="M27" i="12" s="1"/>
  <c r="I27" i="12"/>
  <c r="K27" i="12"/>
  <c r="O27" i="12"/>
  <c r="Q27" i="12"/>
  <c r="U27" i="12"/>
  <c r="F28" i="12"/>
  <c r="G28" i="12" s="1"/>
  <c r="M28" i="12" s="1"/>
  <c r="I28" i="12"/>
  <c r="K28" i="12"/>
  <c r="O28" i="12"/>
  <c r="Q28" i="12"/>
  <c r="U28" i="12"/>
  <c r="F29" i="12"/>
  <c r="G29" i="12" s="1"/>
  <c r="M29" i="12" s="1"/>
  <c r="I29" i="12"/>
  <c r="K29" i="12"/>
  <c r="O29" i="12"/>
  <c r="Q29" i="12"/>
  <c r="U29" i="12"/>
  <c r="F30" i="12"/>
  <c r="G30" i="12" s="1"/>
  <c r="M30" i="12" s="1"/>
  <c r="I30" i="12"/>
  <c r="K30" i="12"/>
  <c r="O30" i="12"/>
  <c r="Q30" i="12"/>
  <c r="U30" i="12"/>
  <c r="F31" i="12"/>
  <c r="G31" i="12" s="1"/>
  <c r="M31" i="12" s="1"/>
  <c r="I31" i="12"/>
  <c r="K31" i="12"/>
  <c r="O31" i="12"/>
  <c r="Q31" i="12"/>
  <c r="U31" i="12"/>
  <c r="F32" i="12"/>
  <c r="G32" i="12" s="1"/>
  <c r="M32" i="12" s="1"/>
  <c r="I32" i="12"/>
  <c r="K32" i="12"/>
  <c r="O32" i="12"/>
  <c r="Q32" i="12"/>
  <c r="U32" i="12"/>
  <c r="F33" i="12"/>
  <c r="G33" i="12" s="1"/>
  <c r="M33" i="12" s="1"/>
  <c r="I33" i="12"/>
  <c r="K33" i="12"/>
  <c r="O33" i="12"/>
  <c r="Q33" i="12"/>
  <c r="U33" i="12"/>
  <c r="F34" i="12"/>
  <c r="G34" i="12" s="1"/>
  <c r="M34" i="12" s="1"/>
  <c r="I34" i="12"/>
  <c r="K34" i="12"/>
  <c r="O34" i="12"/>
  <c r="Q34" i="12"/>
  <c r="U34" i="12"/>
  <c r="F35" i="12"/>
  <c r="G35" i="12" s="1"/>
  <c r="M35" i="12" s="1"/>
  <c r="I35" i="12"/>
  <c r="K35" i="12"/>
  <c r="O35" i="12"/>
  <c r="Q35" i="12"/>
  <c r="U35" i="12"/>
  <c r="F42" i="12"/>
  <c r="G42" i="12" s="1"/>
  <c r="M42" i="12" s="1"/>
  <c r="I42" i="12"/>
  <c r="K42" i="12"/>
  <c r="O42" i="12"/>
  <c r="Q42" i="12"/>
  <c r="U42" i="12"/>
  <c r="F47" i="12"/>
  <c r="G47" i="12" s="1"/>
  <c r="M47" i="12" s="1"/>
  <c r="I47" i="12"/>
  <c r="K47" i="12"/>
  <c r="O47" i="12"/>
  <c r="Q47" i="12"/>
  <c r="U47" i="12"/>
  <c r="F50" i="12"/>
  <c r="G50" i="12" s="1"/>
  <c r="M50" i="12" s="1"/>
  <c r="I50" i="12"/>
  <c r="K50" i="12"/>
  <c r="O50" i="12"/>
  <c r="Q50" i="12"/>
  <c r="U50" i="12"/>
  <c r="F55" i="12"/>
  <c r="G55" i="12" s="1"/>
  <c r="M55" i="12" s="1"/>
  <c r="I55" i="12"/>
  <c r="K55" i="12"/>
  <c r="O55" i="12"/>
  <c r="Q55" i="12"/>
  <c r="U55" i="12"/>
  <c r="F61" i="12"/>
  <c r="G61" i="12" s="1"/>
  <c r="M61" i="12" s="1"/>
  <c r="I61" i="12"/>
  <c r="K61" i="12"/>
  <c r="O61" i="12"/>
  <c r="Q61" i="12"/>
  <c r="U61" i="12"/>
  <c r="F67" i="12"/>
  <c r="G67" i="12" s="1"/>
  <c r="M67" i="12" s="1"/>
  <c r="I67" i="12"/>
  <c r="K67" i="12"/>
  <c r="O67" i="12"/>
  <c r="Q67" i="12"/>
  <c r="U67" i="12"/>
  <c r="F72" i="12"/>
  <c r="G72" i="12" s="1"/>
  <c r="M72" i="12" s="1"/>
  <c r="I72" i="12"/>
  <c r="K72" i="12"/>
  <c r="O72" i="12"/>
  <c r="Q72" i="12"/>
  <c r="U72" i="12"/>
  <c r="F76" i="12"/>
  <c r="G76" i="12" s="1"/>
  <c r="M76" i="12" s="1"/>
  <c r="I76" i="12"/>
  <c r="K76" i="12"/>
  <c r="O76" i="12"/>
  <c r="Q76" i="12"/>
  <c r="U76" i="12"/>
  <c r="F82" i="12"/>
  <c r="G82" i="12" s="1"/>
  <c r="M82" i="12" s="1"/>
  <c r="I82" i="12"/>
  <c r="K82" i="12"/>
  <c r="O82" i="12"/>
  <c r="Q82" i="12"/>
  <c r="U82" i="12"/>
  <c r="F89" i="12"/>
  <c r="G89" i="12" s="1"/>
  <c r="M89" i="12" s="1"/>
  <c r="I89" i="12"/>
  <c r="K89" i="12"/>
  <c r="O89" i="12"/>
  <c r="Q89" i="12"/>
  <c r="U89" i="12"/>
  <c r="F91" i="12"/>
  <c r="G91" i="12" s="1"/>
  <c r="M91" i="12" s="1"/>
  <c r="I91" i="12"/>
  <c r="K91" i="12"/>
  <c r="O91" i="12"/>
  <c r="Q91" i="12"/>
  <c r="U91" i="12"/>
  <c r="F93" i="12"/>
  <c r="G93" i="12" s="1"/>
  <c r="M93" i="12" s="1"/>
  <c r="I93" i="12"/>
  <c r="K93" i="12"/>
  <c r="O93" i="12"/>
  <c r="Q93" i="12"/>
  <c r="U93" i="12"/>
  <c r="F95" i="12"/>
  <c r="G95" i="12" s="1"/>
  <c r="M95" i="12" s="1"/>
  <c r="I95" i="12"/>
  <c r="K95" i="12"/>
  <c r="O95" i="12"/>
  <c r="Q95" i="12"/>
  <c r="U95" i="12"/>
  <c r="F98" i="12"/>
  <c r="G98" i="12" s="1"/>
  <c r="M98" i="12" s="1"/>
  <c r="I98" i="12"/>
  <c r="K98" i="12"/>
  <c r="O98" i="12"/>
  <c r="Q98" i="12"/>
  <c r="U98" i="12"/>
  <c r="F100" i="12"/>
  <c r="G100" i="12" s="1"/>
  <c r="M100" i="12" s="1"/>
  <c r="I100" i="12"/>
  <c r="K100" i="12"/>
  <c r="O100" i="12"/>
  <c r="Q100" i="12"/>
  <c r="U100" i="12"/>
  <c r="F102" i="12"/>
  <c r="G102" i="12" s="1"/>
  <c r="M102" i="12" s="1"/>
  <c r="I102" i="12"/>
  <c r="K102" i="12"/>
  <c r="O102" i="12"/>
  <c r="Q102" i="12"/>
  <c r="U102" i="12"/>
  <c r="F104" i="12"/>
  <c r="G104" i="12" s="1"/>
  <c r="M104" i="12" s="1"/>
  <c r="I104" i="12"/>
  <c r="K104" i="12"/>
  <c r="O104" i="12"/>
  <c r="Q104" i="12"/>
  <c r="U104" i="12"/>
  <c r="F105" i="12"/>
  <c r="G105" i="12" s="1"/>
  <c r="M105" i="12" s="1"/>
  <c r="I105" i="12"/>
  <c r="K105" i="12"/>
  <c r="O105" i="12"/>
  <c r="Q105" i="12"/>
  <c r="U105" i="12"/>
  <c r="F107" i="12"/>
  <c r="G107" i="12" s="1"/>
  <c r="M107" i="12" s="1"/>
  <c r="I107" i="12"/>
  <c r="K107" i="12"/>
  <c r="O107" i="12"/>
  <c r="Q107" i="12"/>
  <c r="U107" i="12"/>
  <c r="F109" i="12"/>
  <c r="G109" i="12" s="1"/>
  <c r="M109" i="12" s="1"/>
  <c r="I109" i="12"/>
  <c r="K109" i="12"/>
  <c r="O109" i="12"/>
  <c r="Q109" i="12"/>
  <c r="U109" i="12"/>
  <c r="F110" i="12"/>
  <c r="G110" i="12" s="1"/>
  <c r="M110" i="12" s="1"/>
  <c r="I110" i="12"/>
  <c r="K110" i="12"/>
  <c r="O110" i="12"/>
  <c r="Q110" i="12"/>
  <c r="U110" i="12"/>
  <c r="F111" i="12"/>
  <c r="G111" i="12" s="1"/>
  <c r="M111" i="12" s="1"/>
  <c r="I111" i="12"/>
  <c r="K111" i="12"/>
  <c r="O111" i="12"/>
  <c r="Q111" i="12"/>
  <c r="U111" i="12"/>
  <c r="F113" i="12"/>
  <c r="G113" i="12" s="1"/>
  <c r="M113" i="12" s="1"/>
  <c r="I113" i="12"/>
  <c r="K113" i="12"/>
  <c r="O113" i="12"/>
  <c r="Q113" i="12"/>
  <c r="U113" i="12"/>
  <c r="F115" i="12"/>
  <c r="G115" i="12" s="1"/>
  <c r="M115" i="12" s="1"/>
  <c r="I115" i="12"/>
  <c r="K115" i="12"/>
  <c r="O115" i="12"/>
  <c r="Q115" i="12"/>
  <c r="U115" i="12"/>
  <c r="F116" i="12"/>
  <c r="G116" i="12" s="1"/>
  <c r="M116" i="12" s="1"/>
  <c r="I116" i="12"/>
  <c r="K116" i="12"/>
  <c r="O116" i="12"/>
  <c r="Q116" i="12"/>
  <c r="U116" i="12"/>
  <c r="F117" i="12"/>
  <c r="G117" i="12" s="1"/>
  <c r="M117" i="12" s="1"/>
  <c r="I117" i="12"/>
  <c r="K117" i="12"/>
  <c r="O117" i="12"/>
  <c r="Q117" i="12"/>
  <c r="U117" i="12"/>
  <c r="F118" i="12"/>
  <c r="G118" i="12" s="1"/>
  <c r="M118" i="12" s="1"/>
  <c r="I118" i="12"/>
  <c r="K118" i="12"/>
  <c r="O118" i="12"/>
  <c r="Q118" i="12"/>
  <c r="U118" i="12"/>
  <c r="F119" i="12"/>
  <c r="G119" i="12" s="1"/>
  <c r="M119" i="12" s="1"/>
  <c r="I119" i="12"/>
  <c r="K119" i="12"/>
  <c r="O119" i="12"/>
  <c r="Q119" i="12"/>
  <c r="U119" i="12"/>
  <c r="F120" i="12"/>
  <c r="G120" i="12" s="1"/>
  <c r="M120" i="12" s="1"/>
  <c r="I120" i="12"/>
  <c r="K120" i="12"/>
  <c r="O120" i="12"/>
  <c r="Q120" i="12"/>
  <c r="U120" i="12"/>
  <c r="F121" i="12"/>
  <c r="G121" i="12" s="1"/>
  <c r="M121" i="12" s="1"/>
  <c r="I121" i="12"/>
  <c r="K121" i="12"/>
  <c r="O121" i="12"/>
  <c r="Q121" i="12"/>
  <c r="U121" i="12"/>
  <c r="F122" i="12"/>
  <c r="G122" i="12" s="1"/>
  <c r="M122" i="12" s="1"/>
  <c r="I122" i="12"/>
  <c r="K122" i="12"/>
  <c r="O122" i="12"/>
  <c r="Q122" i="12"/>
  <c r="U122" i="12"/>
  <c r="F123" i="12"/>
  <c r="G123" i="12" s="1"/>
  <c r="M123" i="12" s="1"/>
  <c r="I123" i="12"/>
  <c r="K123" i="12"/>
  <c r="O123" i="12"/>
  <c r="Q123" i="12"/>
  <c r="U123" i="12"/>
  <c r="I20" i="1"/>
  <c r="I19" i="1"/>
  <c r="I17" i="1"/>
  <c r="I16" i="1"/>
  <c r="G27" i="1"/>
  <c r="J28" i="1"/>
  <c r="J26" i="1"/>
  <c r="G38" i="1"/>
  <c r="F38" i="1"/>
  <c r="H32" i="1"/>
  <c r="J23" i="1"/>
  <c r="J24" i="1"/>
  <c r="J25" i="1"/>
  <c r="J27" i="1"/>
  <c r="E24" i="1"/>
  <c r="E26" i="1"/>
  <c r="G8" i="12" l="1"/>
  <c r="AD125" i="12"/>
  <c r="G39" i="1" s="1"/>
  <c r="I23" i="12"/>
  <c r="Q23" i="12"/>
  <c r="I8" i="12"/>
  <c r="K23" i="12"/>
  <c r="O8" i="12"/>
  <c r="U23" i="12"/>
  <c r="K8" i="12"/>
  <c r="U8" i="12"/>
  <c r="O23" i="12"/>
  <c r="Q8" i="12"/>
  <c r="G24" i="1"/>
  <c r="M24" i="12"/>
  <c r="M23" i="12" s="1"/>
  <c r="G23" i="12"/>
  <c r="I48" i="1" s="1"/>
  <c r="M9" i="12"/>
  <c r="M8" i="12" s="1"/>
  <c r="H39" i="1" l="1"/>
  <c r="H40" i="1" s="1"/>
  <c r="G40" i="1"/>
  <c r="G125" i="12"/>
  <c r="I47" i="1"/>
  <c r="I49" i="1" l="1"/>
  <c r="I18" i="1"/>
  <c r="I21" i="1" s="1"/>
  <c r="G25" i="1"/>
  <c r="G28" i="1"/>
  <c r="I39" i="1"/>
  <c r="I40" i="1" s="1"/>
  <c r="J39" i="1"/>
  <c r="J40" i="1" l="1"/>
  <c r="G26" i="1"/>
  <c r="G29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<sst xmlns="http://schemas.openxmlformats.org/spreadsheetml/2006/main" count="481" uniqueCount="267">
  <si>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</si>
  <si>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</si>
  <si>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</si>
  <si>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</si>
  <si>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</si>
  <si>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</si>
  <si>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</si>
  <si>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</si>
  <si>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</si>
  <si>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</si>
  <si>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</si>
  <si>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</si>
  <si>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</si>
  <si>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</si>
  <si>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</si>
  <si>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</si>
  <si>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</si>
  <si>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</si>
  <si>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</si>
  <si>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</si>
  <si>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</si>
  <si>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</si>
  <si>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</si>
  <si>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</si>
  <si>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</si>
  <si>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</si>
  <si>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</si>
  <si>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</si>
  <si>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</si>
  <si>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</si>
  <si>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</si>
  <si>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</si>
  <si>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</si>
  <si>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</si>
  <si>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</si>
  <si>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</si>
  <si>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</si>
  <si>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</si>
  <si>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</si>
  <si>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</si>
  <si>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</si>
  <si>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</si>
  <si>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</si>
  <si>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budova C, Podřipská 1, PNHoB</t>
  </si>
  <si>
    <t>Rozpočet:</t>
  </si>
  <si>
    <t>Misto</t>
  </si>
  <si>
    <t>Ing. Tereza Vostrovská</t>
  </si>
  <si>
    <t>Částečná rekonstrukce elektroinstalace a natažení datových kabelů</t>
  </si>
  <si>
    <t>Psychiatrická nemocnice Horní Beřkovice</t>
  </si>
  <si>
    <t>Podřipská 1</t>
  </si>
  <si>
    <t>Horní Beřkovice</t>
  </si>
  <si>
    <t>41185</t>
  </si>
  <si>
    <t>00673552</t>
  </si>
  <si>
    <t>CZ00673552</t>
  </si>
  <si>
    <t>Rozpočet</t>
  </si>
  <si>
    <t>Celkem za stavbu</t>
  </si>
  <si>
    <t>CZK</t>
  </si>
  <si>
    <t>Rekapitulace dílů</t>
  </si>
  <si>
    <t>Typ dílu</t>
  </si>
  <si>
    <t>M22</t>
  </si>
  <si>
    <t>Datové vedení</t>
  </si>
  <si>
    <t>M65</t>
  </si>
  <si>
    <t>Elektroinstalace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</si>
  <si>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</si>
  <si>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</si>
  <si>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</si>
  <si>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</si>
  <si>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</si>
  <si>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</si>
  <si>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</si>
  <si>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</si>
  <si>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</si>
  <si>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</si>
  <si>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</si>
  <si>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</si>
  <si>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</si>
  <si>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</si>
  <si>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</si>
  <si>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</si>
  <si>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</si>
  <si>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</si>
  <si>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</si>
  <si>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</si>
  <si>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</si>
  <si>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</si>
  <si>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</si>
  <si>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</si>
  <si>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</si>
  <si>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</si>
  <si>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</si>
  <si>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</si>
  <si>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</si>
  <si>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42</t>
  </si>
  <si>
    <t>Datový kabel Solarix CAT6A LSOH B2ca-s1,d1,a1</t>
  </si>
  <si>
    <t>m</t>
  </si>
  <si>
    <t>POL1_0</t>
  </si>
  <si>
    <t>43</t>
  </si>
  <si>
    <t>Lišta 100x40</t>
  </si>
  <si>
    <t>52</t>
  </si>
  <si>
    <t>Lišta 40x40</t>
  </si>
  <si>
    <t>44</t>
  </si>
  <si>
    <t>Lišta 40x20</t>
  </si>
  <si>
    <t>45</t>
  </si>
  <si>
    <t>Lišta 20x20</t>
  </si>
  <si>
    <t>46</t>
  </si>
  <si>
    <t>Demontáž stávajících lišt</t>
  </si>
  <si>
    <t>47</t>
  </si>
  <si>
    <t>Žlab drátěný 50x50 vč. příslušenství</t>
  </si>
  <si>
    <t>48</t>
  </si>
  <si>
    <t>Hmoždinka HS 5x40</t>
  </si>
  <si>
    <t>kus</t>
  </si>
  <si>
    <t>49</t>
  </si>
  <si>
    <t>Husí krk LPE 16</t>
  </si>
  <si>
    <t>50</t>
  </si>
  <si>
    <t>Protažení datových kabelů z 1.NP do 2.NP</t>
  </si>
  <si>
    <t>51</t>
  </si>
  <si>
    <t>Průraz skrz zeď</t>
  </si>
  <si>
    <t>53</t>
  </si>
  <si>
    <t xml:space="preserve">Přesun hmot </t>
  </si>
  <si>
    <t>soubor</t>
  </si>
  <si>
    <t>54</t>
  </si>
  <si>
    <t xml:space="preserve">Zmapování současného stavu </t>
  </si>
  <si>
    <t>55</t>
  </si>
  <si>
    <t>HZS - Obtížně změřitelné práce</t>
  </si>
  <si>
    <t>hod</t>
  </si>
  <si>
    <t>8</t>
  </si>
  <si>
    <t>Demontáž stávající el.instalace, (Ohřívárna jídel 1NP montáž nových zás.okruhů)</t>
  </si>
  <si>
    <t>9</t>
  </si>
  <si>
    <t>Demontáž stávajících zásuvek, (Spojení datových zásuvek do pětirámečku 8x)</t>
  </si>
  <si>
    <t>10</t>
  </si>
  <si>
    <t>Demontáž stávajících svítidel, (Výměna svítidel/koule zavěšená/penda za LED 23x)</t>
  </si>
  <si>
    <t>11</t>
  </si>
  <si>
    <t>Demontáž stávajících svítidel, (Výměna svítidel přisazených zářivkových za LED 4x</t>
  </si>
  <si>
    <t>12</t>
  </si>
  <si>
    <t>Demontáž stávajících svítidel, (Výměna svítidel chodby a pokoje 94x)</t>
  </si>
  <si>
    <t>13</t>
  </si>
  <si>
    <t>Demontáž stávajících zásuvek a vypínačů, (Výměna zásuvek a vypínačů 172x)</t>
  </si>
  <si>
    <t>14</t>
  </si>
  <si>
    <t>Demontáž stávajících svítidel, (Koupelna velká 1NP výměna 2.ks svítidel)</t>
  </si>
  <si>
    <t>15</t>
  </si>
  <si>
    <t>Demontáž stávajících el.instalace, (EL.instalace koupelny 9x)</t>
  </si>
  <si>
    <t>16</t>
  </si>
  <si>
    <t>Demontáž stávajících svítedel, (Výměna podhledových svítidel na WC 3x)</t>
  </si>
  <si>
    <t>17</t>
  </si>
  <si>
    <t>Demontáž stávajících rozvaděčů, (Výměna stávajících rozvaděčů ,popis,certifikát)</t>
  </si>
  <si>
    <t>18</t>
  </si>
  <si>
    <t>Demontáž stávající el.instalace, (Denní místnost 2np přívody 3x)</t>
  </si>
  <si>
    <t>650124643RT2</t>
  </si>
  <si>
    <t>Uložení kabelu Cu 3 x 2,5 mm2 pod omítku, včetně dodávky kabelu CYKY 3C x 2,5 mm2</t>
  </si>
  <si>
    <t>nově přidělená kuchyňka a sociální zařízení místnost primář 1.NP:230</t>
  </si>
  <si>
    <t>VV</t>
  </si>
  <si>
    <t>ohřívárna jídel 1.NP montáž nových zásuv.okruhů:210</t>
  </si>
  <si>
    <t>spojení datových zásuvek do 5-ti rámečku 8x:20</t>
  </si>
  <si>
    <t>rozšíření zásuvek v pokojích pacientů k nočním stolkům:870</t>
  </si>
  <si>
    <t>EL.instalace koupelny 9x:200</t>
  </si>
  <si>
    <t>Denní místnost 2.np přívody 3x:75</t>
  </si>
  <si>
    <t>650124641RT2</t>
  </si>
  <si>
    <t>Uložení kabelu Cu 3 x 1,5 mm2 pod omítku, včetně dodávky kabelu CYKY 3C x 1,5 mm2</t>
  </si>
  <si>
    <t>nově přidělená kuchyňka a sociální zařízení místnost primář 1.NP:85</t>
  </si>
  <si>
    <t>ohřívárna jídel 1.NP montáž nových zásuv.okruhů:10</t>
  </si>
  <si>
    <t>EL.instalace koupelny 9x:280</t>
  </si>
  <si>
    <t>Denní místnost 2.np přívody 3x:35</t>
  </si>
  <si>
    <t>1</t>
  </si>
  <si>
    <t>Proudový chránič 10A/2p/30mA</t>
  </si>
  <si>
    <t>nově přidělená kuchyňka a sociální zařízení místnost primář 1.NP:1</t>
  </si>
  <si>
    <t>EL.instalace koupelny 9x:2</t>
  </si>
  <si>
    <t>2</t>
  </si>
  <si>
    <t>Proudový chránič 16A/2p/30mA</t>
  </si>
  <si>
    <t>nově přidělená kuchyňka a sociální zařízení místnost primář 1.NP:6</t>
  </si>
  <si>
    <t>ohřívárna jídel 1.NP montáž nových zásuv.okruhů:4</t>
  </si>
  <si>
    <t>rozšíření zásuvek v pokojích pacientů k nočním stolkům:8</t>
  </si>
  <si>
    <t>3</t>
  </si>
  <si>
    <t>Sekání drážek v cihelném zdivu</t>
  </si>
  <si>
    <t>nově přidělená kuchyňka a sociální zařízení místnost primář 1.NP:40+30</t>
  </si>
  <si>
    <t>ohřívárna jídel 1.NP montáž nových zásuv.okruhů:30+40</t>
  </si>
  <si>
    <t>rozšíření zásuvek v pokojích pacientů k nočním stolkům:250</t>
  </si>
  <si>
    <t>EL.instalace koupelny 9x:90</t>
  </si>
  <si>
    <t>4</t>
  </si>
  <si>
    <t>Vypínač včetně rámečku, ABB TANGO, bílá</t>
  </si>
  <si>
    <t>nově přidělená kuchyňka a sociální zařízení místnost primář 1.NP:3</t>
  </si>
  <si>
    <t>ohřívárna jídel 1.NP montáž nových zásuv.okruhů:2</t>
  </si>
  <si>
    <t>výměna zásuvek a vypínačů:90</t>
  </si>
  <si>
    <t>EL.instalace koupelny 9x:9</t>
  </si>
  <si>
    <t>Denní místnost 2.np přívody 3x:2</t>
  </si>
  <si>
    <t>5</t>
  </si>
  <si>
    <t>Zásuvka jednoduchá včetně rámečku, ABB TANGO, bílá</t>
  </si>
  <si>
    <t>nově přidělená kuchyňka a sociální zařízení místnost primář 1.NP:9</t>
  </si>
  <si>
    <t>spojení datových zásuvek do 5-ti rámečku 8x:32</t>
  </si>
  <si>
    <t>Denní místnost 2.np přívody 3x:8</t>
  </si>
  <si>
    <t>6</t>
  </si>
  <si>
    <t>Dvojzásuvka včetně rámečku s natočenou dutinkou, ABB TANGO, bílá</t>
  </si>
  <si>
    <t>výměna zásuvek a vypínačů:82</t>
  </si>
  <si>
    <t>Rozšíření zásuvek v pokojích pacientů k nočním stolkům:64</t>
  </si>
  <si>
    <t>EL.instalace koupelny 9x:9+9</t>
  </si>
  <si>
    <t>220260022R00</t>
  </si>
  <si>
    <t>Krabice KP 68 ve zdi včetně vysekání lůžka</t>
  </si>
  <si>
    <t>nově přidělená kuchyňka a sociální zařízení místnost primář 1.NP:12</t>
  </si>
  <si>
    <t>ohřívárna jídel 1.NP montáž nových zásuv.okruhů:12</t>
  </si>
  <si>
    <t>spojení datových zásuvek do 5-ti rámečku 8x:40</t>
  </si>
  <si>
    <t>rozšíření zásuvek v pokojích pacientů k nočním stolkům:64</t>
  </si>
  <si>
    <t>Denní místnost 2.np přívody 3x:10</t>
  </si>
  <si>
    <t>7</t>
  </si>
  <si>
    <t>Sádra stavební</t>
  </si>
  <si>
    <t>kg</t>
  </si>
  <si>
    <t>nově přidělená kuchyňka a sociální zařízení místnost primář 1.NP:10</t>
  </si>
  <si>
    <t>spojení datových zásuvek do 5-ti rámečku 8x:10</t>
  </si>
  <si>
    <t>rozšíření zásuvek v pokojích pacientů k nočním stolkům:60</t>
  </si>
  <si>
    <t>EL.instalace koupelny 9x:60</t>
  </si>
  <si>
    <t>Denní místnost 2.np přívody 3x:20</t>
  </si>
  <si>
    <t>19</t>
  </si>
  <si>
    <t>Datová zásuvka dvojitá</t>
  </si>
  <si>
    <t>Spojení datových zásuvek do pětirámečku 8x:8</t>
  </si>
  <si>
    <t>20</t>
  </si>
  <si>
    <t>Pětirámeček, ABB TANGO, bílá</t>
  </si>
  <si>
    <t>21</t>
  </si>
  <si>
    <t>Spojení datových zásuvek do pětirámečku 8x:30</t>
  </si>
  <si>
    <t>22</t>
  </si>
  <si>
    <t>Svítidlo MODUS KS LED 10500mm, LED 4000K</t>
  </si>
  <si>
    <t>Výměna svítidel/koule zavěšená/penda za LED 23x:23</t>
  </si>
  <si>
    <t>Výměna svítidel přisazených zářivkových za LED 4x:4</t>
  </si>
  <si>
    <t>23</t>
  </si>
  <si>
    <t>Závěsný systém ZH/UNI4</t>
  </si>
  <si>
    <t>24</t>
  </si>
  <si>
    <t>Napojení kabelu ze stropu do svítidla</t>
  </si>
  <si>
    <t>25</t>
  </si>
  <si>
    <t>LED svítidlo CALA 18W ML-411.206.32.0</t>
  </si>
  <si>
    <t>Výměna svítidel chodby a pokoje 94x:94</t>
  </si>
  <si>
    <t>28</t>
  </si>
  <si>
    <t>Svítidlo PRIMA LED 1.4ft PC 6400/840, IP66</t>
  </si>
  <si>
    <t>29</t>
  </si>
  <si>
    <t>Svítidlo VARSO LED 24W IP54</t>
  </si>
  <si>
    <t>30</t>
  </si>
  <si>
    <t>LED panel Office 40W, 4000K, 595x595 mm</t>
  </si>
  <si>
    <t>Výměna podhledových svítidel na WC 3x:3</t>
  </si>
  <si>
    <t>26</t>
  </si>
  <si>
    <t>Přemístění 6ks vypínače z pokoje na sesternu</t>
  </si>
  <si>
    <t>27</t>
  </si>
  <si>
    <t>Zasekání kabelů vedených v liště do zdi, (celkem 80 m)</t>
  </si>
  <si>
    <t>31</t>
  </si>
  <si>
    <t>Rozvodnicová skříň RZB-Z-4S96 96M</t>
  </si>
  <si>
    <t>Výměna stávajících rozvaděčů ,popis,certifikát:2</t>
  </si>
  <si>
    <t>32</t>
  </si>
  <si>
    <t>Výbava rozvaděče</t>
  </si>
  <si>
    <t>33</t>
  </si>
  <si>
    <t>Popis, certifikát, (Výměna stávajících rozvaděčů ,popis,certifikát)</t>
  </si>
  <si>
    <t>34</t>
  </si>
  <si>
    <t>Kontrola a opravení stávajících kabelů</t>
  </si>
  <si>
    <t>35</t>
  </si>
  <si>
    <t>Rozvaděč+vybavení rozvaděče, (výměna rozvaděče 1.PP)</t>
  </si>
  <si>
    <t>36</t>
  </si>
  <si>
    <t>Popis rozvaděče+certifikát, (výměna rozvaděče 1.PP)</t>
  </si>
  <si>
    <t>38</t>
  </si>
  <si>
    <t>Sekání drážek v podlaze od rozaděče do chodby</t>
  </si>
  <si>
    <t>37</t>
  </si>
  <si>
    <t xml:space="preserve">HZS - Obtížně změřitelné práce </t>
  </si>
  <si>
    <t>41</t>
  </si>
  <si>
    <t>Zmapování současného stavu</t>
  </si>
  <si>
    <t>39</t>
  </si>
  <si>
    <t xml:space="preserve">Revizní zpráva </t>
  </si>
  <si>
    <t>40</t>
  </si>
  <si>
    <t>Přesun hmot</t>
  </si>
  <si>
    <t/>
  </si>
  <si>
    <t>SUM</t>
  </si>
  <si>
    <t>Poznámky uchazeče k zadání</t>
  </si>
  <si>
    <t>POPUZIV</t>
  </si>
  <si>
    <t>END</t>
  </si>
  <si>
    <t>Elektrikářské práce v budově „C“ v PN Horní Beřkovice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</si>
</sst>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8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0" fontId="17" fillId="0" borderId="34" xfId="0" applyNumberFormat="1" applyFont="1" applyBorder="1" applyAlignment="1">
      <alignment vertical="top" wrapText="1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9" xfId="0" applyNumberFormat="1" applyFill="1" applyBorder="1" applyAlignment="1">
      <alignment vertical="top" shrinkToFit="1"/>
    </xf>
    <xf numFmtId="164" fontId="17" fillId="0" borderId="33" xfId="0" applyNumberFormat="1" applyFont="1" applyBorder="1" applyAlignment="1">
      <alignment vertical="top" wrapText="1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8" xfId="0" applyFont="1" applyBorder="1" applyAlignment="1">
      <alignment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39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7" fillId="0" borderId="33" xfId="0" quotePrefix="1" applyNumberFormat="1" applyFont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5" borderId="39" xfId="0" applyNumberFormat="1" applyFont="1" applyFill="1" applyBorder="1" applyAlignment="1"/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A2" sqref="A2:G2"/>
    </sheetView>
  </sheetViews>
  <sheetFormatPr defaultRowHeight="12.75" x14ac:dyDescent="0.2"/>
  <sheetData>
    <row r="1" spans="1:7" x14ac:dyDescent="0.2">
      <c r="A1" s="35" t="s">
        <v>38</v>
      </c>
    </row>
    <row r="2" spans="1:7" ht="57.75" customHeight="1" x14ac:dyDescent="0.2">
      <c r="A2" s="197" t="s">
        <v>39</v>
      </c>
      <c r="B2" s="197"/>
      <c r="C2" s="197"/>
      <c r="D2" s="197"/>
      <c r="E2" s="197"/>
      <c r="F2" s="197"/>
      <c r="G2" s="197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2"/>
  <sheetViews>
    <sheetView showGridLines="0" topLeftCell="B1" zoomScaleNormal="100" zoomScaleSheetLayoutView="75" workbookViewId="0">
      <selection activeCell="D15" sqref="D15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1" t="s">
        <v>36</v>
      </c>
      <c r="B1" s="210" t="s">
        <v>42</v>
      </c>
      <c r="C1" s="211"/>
      <c r="D1" s="211"/>
      <c r="E1" s="211"/>
      <c r="F1" s="211"/>
      <c r="G1" s="211"/>
      <c r="H1" s="211"/>
      <c r="I1" s="211"/>
      <c r="J1" s="212"/>
    </row>
    <row r="2" spans="1:15" ht="23.25" customHeight="1" x14ac:dyDescent="0.2">
      <c r="A2" s="4"/>
      <c r="B2" s="79" t="s">
        <v>40</v>
      </c>
      <c r="C2" s="80"/>
      <c r="D2" s="219" t="s">
        <v>266</v>
      </c>
      <c r="E2" s="220"/>
      <c r="F2" s="220"/>
      <c r="G2" s="220"/>
      <c r="H2" s="220"/>
      <c r="I2" s="220"/>
      <c r="J2" s="221"/>
      <c r="O2" s="2"/>
    </row>
    <row r="3" spans="1:15" ht="23.25" customHeight="1" x14ac:dyDescent="0.2">
      <c r="A3" s="4"/>
      <c r="B3" s="81" t="s">
        <v>45</v>
      </c>
      <c r="C3" s="82"/>
      <c r="D3" s="226" t="s">
        <v>43</v>
      </c>
      <c r="E3" s="227"/>
      <c r="F3" s="227"/>
      <c r="G3" s="227"/>
      <c r="H3" s="227"/>
      <c r="I3" s="227"/>
      <c r="J3" s="228"/>
    </row>
    <row r="4" spans="1:15" ht="23.25" hidden="1" customHeight="1" x14ac:dyDescent="0.2">
      <c r="A4" s="4"/>
      <c r="B4" s="83" t="s">
        <v>44</v>
      </c>
      <c r="C4" s="84"/>
      <c r="D4" s="85"/>
      <c r="E4" s="85"/>
      <c r="F4" s="86"/>
      <c r="G4" s="87"/>
      <c r="H4" s="86"/>
      <c r="I4" s="87"/>
      <c r="J4" s="88"/>
    </row>
    <row r="5" spans="1:15" ht="24" customHeight="1" x14ac:dyDescent="0.2">
      <c r="A5" s="4"/>
      <c r="B5" s="45" t="s">
        <v>21</v>
      </c>
      <c r="C5" s="5"/>
      <c r="D5" s="89" t="s">
        <v>48</v>
      </c>
      <c r="E5" s="25"/>
      <c r="F5" s="25"/>
      <c r="G5" s="25"/>
      <c r="H5" s="27" t="s">
        <v>33</v>
      </c>
      <c r="I5" s="89" t="s">
        <v>52</v>
      </c>
      <c r="J5" s="11"/>
    </row>
    <row r="6" spans="1:15" ht="15.75" customHeight="1" x14ac:dyDescent="0.2">
      <c r="A6" s="4"/>
      <c r="B6" s="39"/>
      <c r="C6" s="25"/>
      <c r="D6" s="89" t="s">
        <v>49</v>
      </c>
      <c r="E6" s="25"/>
      <c r="F6" s="25"/>
      <c r="G6" s="25"/>
      <c r="H6" s="27" t="s">
        <v>34</v>
      </c>
      <c r="I6" s="89" t="s">
        <v>53</v>
      </c>
      <c r="J6" s="11"/>
    </row>
    <row r="7" spans="1:15" ht="15.75" customHeight="1" x14ac:dyDescent="0.2">
      <c r="A7" s="4"/>
      <c r="B7" s="40"/>
      <c r="C7" s="90" t="s">
        <v>51</v>
      </c>
      <c r="D7" s="78" t="s">
        <v>50</v>
      </c>
      <c r="E7" s="32"/>
      <c r="F7" s="32"/>
      <c r="G7" s="32"/>
      <c r="H7" s="34"/>
      <c r="I7" s="32"/>
      <c r="J7" s="49"/>
    </row>
    <row r="8" spans="1:15" ht="24" hidden="1" customHeight="1" x14ac:dyDescent="0.2">
      <c r="A8" s="4"/>
      <c r="B8" s="45" t="s">
        <v>19</v>
      </c>
      <c r="C8" s="5"/>
      <c r="D8" s="33"/>
      <c r="E8" s="5"/>
      <c r="F8" s="5"/>
      <c r="G8" s="43"/>
      <c r="H8" s="27" t="s">
        <v>33</v>
      </c>
      <c r="I8" s="31"/>
      <c r="J8" s="11"/>
    </row>
    <row r="9" spans="1:15" ht="15.75" hidden="1" customHeight="1" x14ac:dyDescent="0.2">
      <c r="A9" s="4"/>
      <c r="B9" s="4"/>
      <c r="C9" s="5"/>
      <c r="D9" s="33"/>
      <c r="E9" s="5"/>
      <c r="F9" s="5"/>
      <c r="G9" s="43"/>
      <c r="H9" s="27" t="s">
        <v>34</v>
      </c>
      <c r="I9" s="31"/>
      <c r="J9" s="11"/>
    </row>
    <row r="10" spans="1:15" ht="15.75" hidden="1" customHeight="1" x14ac:dyDescent="0.2">
      <c r="A10" s="4"/>
      <c r="B10" s="50"/>
      <c r="C10" s="26"/>
      <c r="D10" s="44"/>
      <c r="E10" s="53"/>
      <c r="F10" s="53"/>
      <c r="G10" s="51"/>
      <c r="H10" s="51"/>
      <c r="I10" s="52"/>
      <c r="J10" s="49"/>
    </row>
    <row r="11" spans="1:15" ht="24" customHeight="1" x14ac:dyDescent="0.2">
      <c r="A11" s="4"/>
      <c r="B11" s="45" t="s">
        <v>18</v>
      </c>
      <c r="C11" s="5"/>
      <c r="D11" s="218"/>
      <c r="E11" s="218"/>
      <c r="F11" s="218"/>
      <c r="G11" s="218"/>
      <c r="H11" s="27" t="s">
        <v>33</v>
      </c>
      <c r="I11" s="92"/>
      <c r="J11" s="11"/>
    </row>
    <row r="12" spans="1:15" ht="15.75" customHeight="1" x14ac:dyDescent="0.2">
      <c r="A12" s="4"/>
      <c r="B12" s="39"/>
      <c r="C12" s="25"/>
      <c r="D12" s="241"/>
      <c r="E12" s="241"/>
      <c r="F12" s="241"/>
      <c r="G12" s="241"/>
      <c r="H12" s="27" t="s">
        <v>34</v>
      </c>
      <c r="I12" s="92"/>
      <c r="J12" s="11"/>
    </row>
    <row r="13" spans="1:15" ht="15.75" customHeight="1" x14ac:dyDescent="0.2">
      <c r="A13" s="4"/>
      <c r="B13" s="40"/>
      <c r="C13" s="91"/>
      <c r="D13" s="242"/>
      <c r="E13" s="242"/>
      <c r="F13" s="242"/>
      <c r="G13" s="242"/>
      <c r="H13" s="28"/>
      <c r="I13" s="32"/>
      <c r="J13" s="49"/>
    </row>
    <row r="14" spans="1:15" ht="24" hidden="1" customHeight="1" x14ac:dyDescent="0.2">
      <c r="A14" s="4"/>
      <c r="B14" s="64" t="s">
        <v>20</v>
      </c>
      <c r="C14" s="65"/>
      <c r="D14" s="66" t="s">
        <v>46</v>
      </c>
      <c r="E14" s="67"/>
      <c r="F14" s="67"/>
      <c r="G14" s="67"/>
      <c r="H14" s="68"/>
      <c r="I14" s="67"/>
      <c r="J14" s="69"/>
    </row>
    <row r="15" spans="1:15" ht="32.25" customHeight="1" x14ac:dyDescent="0.2">
      <c r="A15" s="4"/>
      <c r="B15" s="50" t="s">
        <v>31</v>
      </c>
      <c r="C15" s="70"/>
      <c r="D15" s="51"/>
      <c r="E15" s="201"/>
      <c r="F15" s="201"/>
      <c r="G15" s="239"/>
      <c r="H15" s="239"/>
      <c r="I15" s="239" t="s">
        <v>28</v>
      </c>
      <c r="J15" s="240"/>
    </row>
    <row r="16" spans="1:15" ht="23.25" customHeight="1" x14ac:dyDescent="0.2">
      <c r="A16" s="136" t="s">
        <v>23</v>
      </c>
      <c r="B16" s="137" t="s">
        <v>23</v>
      </c>
      <c r="C16" s="56"/>
      <c r="D16" s="57"/>
      <c r="E16" s="198"/>
      <c r="F16" s="200"/>
      <c r="G16" s="198"/>
      <c r="H16" s="200"/>
      <c r="I16" s="198">
        <f>SUMIF(F47:F48,A16,I47:I48)+SUMIF(F47:F48,"PSU",I47:I48)</f>
        <v>0</v>
      </c>
      <c r="J16" s="199"/>
    </row>
    <row r="17" spans="1:10" ht="23.25" customHeight="1" x14ac:dyDescent="0.2">
      <c r="A17" s="136" t="s">
        <v>24</v>
      </c>
      <c r="B17" s="137" t="s">
        <v>24</v>
      </c>
      <c r="C17" s="56"/>
      <c r="D17" s="57"/>
      <c r="E17" s="198"/>
      <c r="F17" s="200"/>
      <c r="G17" s="198"/>
      <c r="H17" s="200"/>
      <c r="I17" s="198">
        <f>SUMIF(F47:F48,A17,I47:I48)</f>
        <v>0</v>
      </c>
      <c r="J17" s="199"/>
    </row>
    <row r="18" spans="1:10" ht="23.25" customHeight="1" x14ac:dyDescent="0.2">
      <c r="A18" s="136" t="s">
        <v>25</v>
      </c>
      <c r="B18" s="137" t="s">
        <v>25</v>
      </c>
      <c r="C18" s="56"/>
      <c r="D18" s="57"/>
      <c r="E18" s="198"/>
      <c r="F18" s="200"/>
      <c r="G18" s="198"/>
      <c r="H18" s="200"/>
      <c r="I18" s="198">
        <f>SUMIF(F47:F48,A18,I47:I48)</f>
        <v>0</v>
      </c>
      <c r="J18" s="199"/>
    </row>
    <row r="19" spans="1:10" ht="23.25" customHeight="1" x14ac:dyDescent="0.2">
      <c r="A19" s="136" t="s">
        <v>63</v>
      </c>
      <c r="B19" s="137" t="s">
        <v>26</v>
      </c>
      <c r="C19" s="56"/>
      <c r="D19" s="57"/>
      <c r="E19" s="198"/>
      <c r="F19" s="200"/>
      <c r="G19" s="198"/>
      <c r="H19" s="200"/>
      <c r="I19" s="198">
        <f>SUMIF(F47:F48,A19,I47:I48)</f>
        <v>0</v>
      </c>
      <c r="J19" s="199"/>
    </row>
    <row r="20" spans="1:10" ht="23.25" customHeight="1" x14ac:dyDescent="0.2">
      <c r="A20" s="136" t="s">
        <v>64</v>
      </c>
      <c r="B20" s="137" t="s">
        <v>27</v>
      </c>
      <c r="C20" s="56"/>
      <c r="D20" s="57"/>
      <c r="E20" s="198"/>
      <c r="F20" s="200"/>
      <c r="G20" s="198"/>
      <c r="H20" s="200"/>
      <c r="I20" s="198">
        <f>SUMIF(F47:F48,A20,I47:I48)</f>
        <v>0</v>
      </c>
      <c r="J20" s="199"/>
    </row>
    <row r="21" spans="1:10" ht="23.25" customHeight="1" x14ac:dyDescent="0.2">
      <c r="A21" s="4"/>
      <c r="B21" s="72" t="s">
        <v>28</v>
      </c>
      <c r="C21" s="73"/>
      <c r="D21" s="74"/>
      <c r="E21" s="207"/>
      <c r="F21" s="217"/>
      <c r="G21" s="207"/>
      <c r="H21" s="217"/>
      <c r="I21" s="207">
        <f>SUM(I16:J20)</f>
        <v>0</v>
      </c>
      <c r="J21" s="208"/>
    </row>
    <row r="22" spans="1:10" ht="33" customHeight="1" x14ac:dyDescent="0.2">
      <c r="A22" s="4"/>
      <c r="B22" s="63" t="s">
        <v>32</v>
      </c>
      <c r="C22" s="56"/>
      <c r="D22" s="57"/>
      <c r="E22" s="62"/>
      <c r="F22" s="59"/>
      <c r="G22" s="48"/>
      <c r="H22" s="48"/>
      <c r="I22" s="48"/>
      <c r="J22" s="60"/>
    </row>
    <row r="23" spans="1:10" ht="23.25" customHeight="1" x14ac:dyDescent="0.2">
      <c r="A23" s="4"/>
      <c r="B23" s="55" t="s">
        <v>11</v>
      </c>
      <c r="C23" s="56"/>
      <c r="D23" s="57"/>
      <c r="E23" s="58">
        <v>15</v>
      </c>
      <c r="F23" s="59" t="s">
        <v>0</v>
      </c>
      <c r="G23" s="205">
        <f>ZakladDPHSniVypocet</f>
        <v>0</v>
      </c>
      <c r="H23" s="206"/>
      <c r="I23" s="206"/>
      <c r="J23" s="60" t="str">
        <f t="shared" ref="J23:J28" si="0">Mena</f>
        <v>CZK</v>
      </c>
    </row>
    <row r="24" spans="1:10" ht="23.25" customHeight="1" x14ac:dyDescent="0.2">
      <c r="A24" s="4"/>
      <c r="B24" s="55" t="s">
        <v>12</v>
      </c>
      <c r="C24" s="56"/>
      <c r="D24" s="57"/>
      <c r="E24" s="58">
        <f>SazbaDPH1</f>
        <v>15</v>
      </c>
      <c r="F24" s="59" t="s">
        <v>0</v>
      </c>
      <c r="G24" s="203">
        <f>ZakladDPHSni*SazbaDPH1/100</f>
        <v>0</v>
      </c>
      <c r="H24" s="204"/>
      <c r="I24" s="204"/>
      <c r="J24" s="60" t="str">
        <f t="shared" si="0"/>
        <v>CZK</v>
      </c>
    </row>
    <row r="25" spans="1:10" ht="23.25" customHeight="1" x14ac:dyDescent="0.2">
      <c r="A25" s="4"/>
      <c r="B25" s="55" t="s">
        <v>13</v>
      </c>
      <c r="C25" s="56"/>
      <c r="D25" s="57"/>
      <c r="E25" s="58">
        <v>21</v>
      </c>
      <c r="F25" s="59" t="s">
        <v>0</v>
      </c>
      <c r="G25" s="205">
        <f>ZakladDPHZaklVypocet</f>
        <v>0</v>
      </c>
      <c r="H25" s="206"/>
      <c r="I25" s="206"/>
      <c r="J25" s="60" t="str">
        <f t="shared" si="0"/>
        <v>CZK</v>
      </c>
    </row>
    <row r="26" spans="1:10" ht="23.25" customHeight="1" x14ac:dyDescent="0.2">
      <c r="A26" s="4"/>
      <c r="B26" s="47" t="s">
        <v>14</v>
      </c>
      <c r="C26" s="22"/>
      <c r="D26" s="18"/>
      <c r="E26" s="41">
        <f>SazbaDPH2</f>
        <v>21</v>
      </c>
      <c r="F26" s="42" t="s">
        <v>0</v>
      </c>
      <c r="G26" s="213">
        <f>ZakladDPHZakl*SazbaDPH2/100</f>
        <v>0</v>
      </c>
      <c r="H26" s="214"/>
      <c r="I26" s="214"/>
      <c r="J26" s="54" t="str">
        <f t="shared" si="0"/>
        <v>CZK</v>
      </c>
    </row>
    <row r="27" spans="1:10" ht="23.25" customHeight="1" thickBot="1" x14ac:dyDescent="0.25">
      <c r="A27" s="4"/>
      <c r="B27" s="46" t="s">
        <v>4</v>
      </c>
      <c r="C27" s="20"/>
      <c r="D27" s="23"/>
      <c r="E27" s="20"/>
      <c r="F27" s="21"/>
      <c r="G27" s="215">
        <f>0</f>
        <v>0</v>
      </c>
      <c r="H27" s="215"/>
      <c r="I27" s="215"/>
      <c r="J27" s="61" t="str">
        <f t="shared" si="0"/>
        <v>CZK</v>
      </c>
    </row>
    <row r="28" spans="1:10" ht="27.75" hidden="1" customHeight="1" thickBot="1" x14ac:dyDescent="0.25">
      <c r="A28" s="4"/>
      <c r="B28" s="111" t="s">
        <v>22</v>
      </c>
      <c r="C28" s="112"/>
      <c r="D28" s="112"/>
      <c r="E28" s="113"/>
      <c r="F28" s="114"/>
      <c r="G28" s="238">
        <f>ZakladDPHSniVypocet+ZakladDPHZaklVypocet</f>
        <v>0</v>
      </c>
      <c r="H28" s="238"/>
      <c r="I28" s="238"/>
      <c r="J28" s="115" t="str">
        <f t="shared" si="0"/>
        <v>CZK</v>
      </c>
    </row>
    <row r="29" spans="1:10" ht="27.75" customHeight="1" thickBot="1" x14ac:dyDescent="0.25">
      <c r="A29" s="4"/>
      <c r="B29" s="111" t="s">
        <v>35</v>
      </c>
      <c r="C29" s="116"/>
      <c r="D29" s="116"/>
      <c r="E29" s="116"/>
      <c r="F29" s="116"/>
      <c r="G29" s="216">
        <f>ZakladDPHSni+DPHSni+ZakladDPHZakl+DPHZakl+Zaokrouhleni</f>
        <v>0</v>
      </c>
      <c r="H29" s="216"/>
      <c r="I29" s="216"/>
      <c r="J29" s="117" t="s">
        <v>56</v>
      </c>
    </row>
    <row r="30" spans="1:10" ht="12.75" customHeight="1" x14ac:dyDescent="0.2">
      <c r="A30" s="4"/>
      <c r="B30" s="4"/>
      <c r="C30" s="5"/>
      <c r="D30" s="5"/>
      <c r="E30" s="5"/>
      <c r="F30" s="5"/>
      <c r="G30" s="43"/>
      <c r="H30" s="5"/>
      <c r="I30" s="43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3"/>
      <c r="H31" s="5"/>
      <c r="I31" s="43"/>
      <c r="J31" s="12"/>
    </row>
    <row r="32" spans="1:10" ht="18.75" customHeight="1" x14ac:dyDescent="0.2">
      <c r="A32" s="4"/>
      <c r="B32" s="24"/>
      <c r="C32" s="19" t="s">
        <v>10</v>
      </c>
      <c r="D32" s="37"/>
      <c r="E32" s="37"/>
      <c r="F32" s="19" t="s">
        <v>9</v>
      </c>
      <c r="G32" s="37"/>
      <c r="H32" s="38">
        <f ca="1">TODAY()</f>
        <v>45107</v>
      </c>
      <c r="I32" s="37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3"/>
      <c r="H33" s="5"/>
      <c r="I33" s="43"/>
      <c r="J33" s="12"/>
    </row>
    <row r="34" spans="1:10" s="35" customFormat="1" ht="18.75" customHeight="1" x14ac:dyDescent="0.2">
      <c r="A34" s="29"/>
      <c r="B34" s="29"/>
      <c r="C34" s="30"/>
      <c r="D34" s="209"/>
      <c r="E34" s="209"/>
      <c r="F34" s="30"/>
      <c r="G34" s="209"/>
      <c r="H34" s="209"/>
      <c r="I34" s="209"/>
      <c r="J34" s="36"/>
    </row>
    <row r="35" spans="1:10" ht="12.75" customHeight="1" x14ac:dyDescent="0.2">
      <c r="A35" s="4"/>
      <c r="B35" s="4"/>
      <c r="C35" s="5"/>
      <c r="D35" s="202" t="s">
        <v>2</v>
      </c>
      <c r="E35" s="202"/>
      <c r="F35" s="5"/>
      <c r="G35" s="43"/>
      <c r="H35" s="13" t="s">
        <v>3</v>
      </c>
      <c r="I35" s="43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5" t="s">
        <v>15</v>
      </c>
      <c r="C37" s="3"/>
      <c r="D37" s="3"/>
      <c r="E37" s="3"/>
      <c r="F37" s="103"/>
      <c r="G37" s="103"/>
      <c r="H37" s="103"/>
      <c r="I37" s="103"/>
      <c r="J37" s="3"/>
    </row>
    <row r="38" spans="1:10" ht="25.5" hidden="1" customHeight="1" x14ac:dyDescent="0.2">
      <c r="A38" s="95" t="s">
        <v>37</v>
      </c>
      <c r="B38" s="97" t="s">
        <v>16</v>
      </c>
      <c r="C38" s="98" t="s">
        <v>5</v>
      </c>
      <c r="D38" s="99"/>
      <c r="E38" s="99"/>
      <c r="F38" s="104" t="str">
        <f>B23</f>
        <v>Základ pro sníženou DPH</v>
      </c>
      <c r="G38" s="104" t="str">
        <f>B25</f>
        <v>Základ pro základní DPH</v>
      </c>
      <c r="H38" s="105" t="s">
        <v>17</v>
      </c>
      <c r="I38" s="105" t="s">
        <v>1</v>
      </c>
      <c r="J38" s="100" t="s">
        <v>0</v>
      </c>
    </row>
    <row r="39" spans="1:10" ht="25.5" hidden="1" customHeight="1" x14ac:dyDescent="0.2">
      <c r="A39" s="95">
        <v>1</v>
      </c>
      <c r="B39" s="101" t="s">
        <v>54</v>
      </c>
      <c r="C39" s="229" t="s">
        <v>47</v>
      </c>
      <c r="D39" s="230"/>
      <c r="E39" s="230"/>
      <c r="F39" s="106">
        <f>'Rozpočet Pol'!AC125</f>
        <v>0</v>
      </c>
      <c r="G39" s="107">
        <f>'Rozpočet Pol'!AD125</f>
        <v>0</v>
      </c>
      <c r="H39" s="108">
        <f>(F39*SazbaDPH1/100)+(G39*SazbaDPH2/100)</f>
        <v>0</v>
      </c>
      <c r="I39" s="108">
        <f>F39+G39+H39</f>
        <v>0</v>
      </c>
      <c r="J39" s="102" t="e">
        <f ca="1">IF(_xlfn.SINGLE(CenaCelkemVypocet)=0,"",I39/_xlfn.SINGLE(CenaCelkemVypocet)*100)</f>
        <v>#NAME?</v>
      </c>
    </row>
    <row r="40" spans="1:10" ht="25.5" hidden="1" customHeight="1" x14ac:dyDescent="0.2">
      <c r="A40" s="95"/>
      <c r="B40" s="231" t="s">
        <v>55</v>
      </c>
      <c r="C40" s="232"/>
      <c r="D40" s="232"/>
      <c r="E40" s="233"/>
      <c r="F40" s="109">
        <f>SUMIF(A39:A39,"=1",F39:F39)</f>
        <v>0</v>
      </c>
      <c r="G40" s="110">
        <f>SUMIF(A39:A39,"=1",G39:G39)</f>
        <v>0</v>
      </c>
      <c r="H40" s="110">
        <f>SUMIF(A39:A39,"=1",H39:H39)</f>
        <v>0</v>
      </c>
      <c r="I40" s="110">
        <f>SUMIF(A39:A39,"=1",I39:I39)</f>
        <v>0</v>
      </c>
      <c r="J40" s="96" t="e">
        <f ca="1">SUMIF(A39:A39,"=1",J39:J39)</f>
        <v>#NAME?</v>
      </c>
    </row>
    <row r="44" spans="1:10" ht="15.75" x14ac:dyDescent="0.25">
      <c r="B44" s="118" t="s">
        <v>57</v>
      </c>
    </row>
    <row r="46" spans="1:10" ht="25.5" customHeight="1" x14ac:dyDescent="0.2">
      <c r="A46" s="119"/>
      <c r="B46" s="122" t="s">
        <v>16</v>
      </c>
      <c r="C46" s="122" t="s">
        <v>5</v>
      </c>
      <c r="D46" s="123"/>
      <c r="E46" s="123"/>
      <c r="F46" s="126" t="s">
        <v>58</v>
      </c>
      <c r="G46" s="126"/>
      <c r="H46" s="126"/>
      <c r="I46" s="234" t="s">
        <v>28</v>
      </c>
      <c r="J46" s="234"/>
    </row>
    <row r="47" spans="1:10" ht="25.5" customHeight="1" x14ac:dyDescent="0.2">
      <c r="A47" s="120"/>
      <c r="B47" s="127" t="s">
        <v>59</v>
      </c>
      <c r="C47" s="236" t="s">
        <v>60</v>
      </c>
      <c r="D47" s="237"/>
      <c r="E47" s="237"/>
      <c r="F47" s="129" t="s">
        <v>25</v>
      </c>
      <c r="G47" s="130"/>
      <c r="H47" s="130"/>
      <c r="I47" s="235">
        <f>'Rozpočet Pol'!G8</f>
        <v>0</v>
      </c>
      <c r="J47" s="235"/>
    </row>
    <row r="48" spans="1:10" ht="25.5" customHeight="1" x14ac:dyDescent="0.2">
      <c r="A48" s="120"/>
      <c r="B48" s="128" t="s">
        <v>61</v>
      </c>
      <c r="C48" s="223" t="s">
        <v>62</v>
      </c>
      <c r="D48" s="224"/>
      <c r="E48" s="224"/>
      <c r="F48" s="131" t="s">
        <v>25</v>
      </c>
      <c r="G48" s="132"/>
      <c r="H48" s="132"/>
      <c r="I48" s="222">
        <f>'Rozpočet Pol'!G23</f>
        <v>0</v>
      </c>
      <c r="J48" s="222"/>
    </row>
    <row r="49" spans="1:10" ht="25.5" customHeight="1" x14ac:dyDescent="0.2">
      <c r="A49" s="121"/>
      <c r="B49" s="124" t="s">
        <v>1</v>
      </c>
      <c r="C49" s="124"/>
      <c r="D49" s="125"/>
      <c r="E49" s="125"/>
      <c r="F49" s="133"/>
      <c r="G49" s="134"/>
      <c r="H49" s="134"/>
      <c r="I49" s="225">
        <f>SUM(I47:I48)</f>
        <v>0</v>
      </c>
      <c r="J49" s="225"/>
    </row>
    <row r="50" spans="1:10" x14ac:dyDescent="0.2">
      <c r="F50" s="135"/>
      <c r="G50" s="94"/>
      <c r="H50" s="135"/>
      <c r="I50" s="94"/>
      <c r="J50" s="94"/>
    </row>
    <row r="51" spans="1:10" x14ac:dyDescent="0.2">
      <c r="F51" s="135"/>
      <c r="G51" s="94"/>
      <c r="H51" s="135"/>
      <c r="I51" s="94"/>
      <c r="J51" s="94"/>
    </row>
    <row r="52" spans="1:10" x14ac:dyDescent="0.2">
      <c r="F52" s="135"/>
      <c r="G52" s="94"/>
      <c r="H52" s="135"/>
      <c r="I52" s="94"/>
      <c r="J52" s="9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5">
    <mergeCell ref="I48:J48"/>
    <mergeCell ref="C48:E48"/>
    <mergeCell ref="I49:J49"/>
    <mergeCell ref="D3:J3"/>
    <mergeCell ref="C39:E39"/>
    <mergeCell ref="B40:E40"/>
    <mergeCell ref="I46:J46"/>
    <mergeCell ref="I47:J47"/>
    <mergeCell ref="C47:E47"/>
    <mergeCell ref="G28:I28"/>
    <mergeCell ref="G15:H15"/>
    <mergeCell ref="I15:J15"/>
    <mergeCell ref="E16:F16"/>
    <mergeCell ref="D12:G12"/>
    <mergeCell ref="D13:G13"/>
    <mergeCell ref="D34:E34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D11:G11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34:I3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3" t="s">
        <v>6</v>
      </c>
      <c r="B1" s="243"/>
      <c r="C1" s="244"/>
      <c r="D1" s="243"/>
      <c r="E1" s="243"/>
      <c r="F1" s="243"/>
      <c r="G1" s="243"/>
    </row>
    <row r="2" spans="1:7" ht="24.95" customHeight="1" x14ac:dyDescent="0.2">
      <c r="A2" s="77" t="s">
        <v>41</v>
      </c>
      <c r="B2" s="76"/>
      <c r="C2" s="245"/>
      <c r="D2" s="245"/>
      <c r="E2" s="245"/>
      <c r="F2" s="245"/>
      <c r="G2" s="246"/>
    </row>
    <row r="3" spans="1:7" ht="24.95" hidden="1" customHeight="1" x14ac:dyDescent="0.2">
      <c r="A3" s="77" t="s">
        <v>7</v>
      </c>
      <c r="B3" s="76"/>
      <c r="C3" s="245"/>
      <c r="D3" s="245"/>
      <c r="E3" s="245"/>
      <c r="F3" s="245"/>
      <c r="G3" s="246"/>
    </row>
    <row r="4" spans="1:7" ht="24.95" hidden="1" customHeight="1" x14ac:dyDescent="0.2">
      <c r="A4" s="77" t="s">
        <v>8</v>
      </c>
      <c r="B4" s="76"/>
      <c r="C4" s="245"/>
      <c r="D4" s="245"/>
      <c r="E4" s="245"/>
      <c r="F4" s="245"/>
      <c r="G4" s="246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135"/>
  <sheetViews>
    <sheetView workbookViewId="0">
      <selection activeCell="C11" sqref="C11"/>
    </sheetView>
  </sheetViews>
  <sheetFormatPr defaultRowHeight="12.75" outlineLevelRow="1" x14ac:dyDescent="0.2"/>
  <cols>
    <col min="1" max="1" width="4.28515625" customWidth="1"/>
    <col min="2" max="2" width="14.42578125" style="93" customWidth="1"/>
    <col min="3" max="3" width="38.28515625" style="93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259" t="s">
        <v>6</v>
      </c>
      <c r="B1" s="259"/>
      <c r="C1" s="259"/>
      <c r="D1" s="259"/>
      <c r="E1" s="259"/>
      <c r="F1" s="259"/>
      <c r="G1" s="259"/>
      <c r="AE1" t="s">
        <v>66</v>
      </c>
    </row>
    <row r="2" spans="1:60" ht="24.95" customHeight="1" x14ac:dyDescent="0.2">
      <c r="A2" s="140" t="s">
        <v>65</v>
      </c>
      <c r="B2" s="138"/>
      <c r="C2" s="260" t="s">
        <v>266</v>
      </c>
      <c r="D2" s="261"/>
      <c r="E2" s="261"/>
      <c r="F2" s="261"/>
      <c r="G2" s="262"/>
      <c r="AE2" t="s">
        <v>67</v>
      </c>
    </row>
    <row r="3" spans="1:60" ht="24.95" customHeight="1" x14ac:dyDescent="0.2">
      <c r="A3" s="141" t="s">
        <v>7</v>
      </c>
      <c r="B3" s="139"/>
      <c r="C3" s="263" t="s">
        <v>43</v>
      </c>
      <c r="D3" s="264"/>
      <c r="E3" s="264"/>
      <c r="F3" s="264"/>
      <c r="G3" s="265"/>
      <c r="AE3" t="s">
        <v>68</v>
      </c>
    </row>
    <row r="4" spans="1:60" ht="24.95" hidden="1" customHeight="1" x14ac:dyDescent="0.2">
      <c r="A4" s="141" t="s">
        <v>8</v>
      </c>
      <c r="B4" s="139"/>
      <c r="C4" s="263"/>
      <c r="D4" s="264"/>
      <c r="E4" s="264"/>
      <c r="F4" s="264"/>
      <c r="G4" s="265"/>
      <c r="AE4" t="s">
        <v>69</v>
      </c>
    </row>
    <row r="5" spans="1:60" hidden="1" x14ac:dyDescent="0.2">
      <c r="A5" s="142" t="s">
        <v>70</v>
      </c>
      <c r="B5" s="143"/>
      <c r="C5" s="144"/>
      <c r="D5" s="145"/>
      <c r="E5" s="145"/>
      <c r="F5" s="145"/>
      <c r="G5" s="146"/>
      <c r="AE5" t="s">
        <v>71</v>
      </c>
    </row>
    <row r="7" spans="1:60" ht="38.25" x14ac:dyDescent="0.2">
      <c r="A7" s="151" t="s">
        <v>72</v>
      </c>
      <c r="B7" s="152" t="s">
        <v>73</v>
      </c>
      <c r="C7" s="152" t="s">
        <v>74</v>
      </c>
      <c r="D7" s="151" t="s">
        <v>75</v>
      </c>
      <c r="E7" s="151" t="s">
        <v>76</v>
      </c>
      <c r="F7" s="147" t="s">
        <v>77</v>
      </c>
      <c r="G7" s="170" t="s">
        <v>28</v>
      </c>
      <c r="H7" s="171" t="s">
        <v>29</v>
      </c>
      <c r="I7" s="171" t="s">
        <v>78</v>
      </c>
      <c r="J7" s="171" t="s">
        <v>30</v>
      </c>
      <c r="K7" s="171" t="s">
        <v>79</v>
      </c>
      <c r="L7" s="171" t="s">
        <v>80</v>
      </c>
      <c r="M7" s="171" t="s">
        <v>81</v>
      </c>
      <c r="N7" s="171" t="s">
        <v>82</v>
      </c>
      <c r="O7" s="171" t="s">
        <v>83</v>
      </c>
      <c r="P7" s="171" t="s">
        <v>84</v>
      </c>
      <c r="Q7" s="171" t="s">
        <v>85</v>
      </c>
      <c r="R7" s="171" t="s">
        <v>86</v>
      </c>
      <c r="S7" s="171" t="s">
        <v>87</v>
      </c>
      <c r="T7" s="171" t="s">
        <v>88</v>
      </c>
      <c r="U7" s="154" t="s">
        <v>89</v>
      </c>
    </row>
    <row r="8" spans="1:60" x14ac:dyDescent="0.2">
      <c r="A8" s="172" t="s">
        <v>90</v>
      </c>
      <c r="B8" s="173" t="s">
        <v>59</v>
      </c>
      <c r="C8" s="174" t="s">
        <v>60</v>
      </c>
      <c r="D8" s="175"/>
      <c r="E8" s="176"/>
      <c r="F8" s="177"/>
      <c r="G8" s="177">
        <f>SUMIF(AE9:AE22,"&lt;&gt;NOR",G9:G22)</f>
        <v>0</v>
      </c>
      <c r="H8" s="177"/>
      <c r="I8" s="177">
        <f>SUM(I9:I22)</f>
        <v>0</v>
      </c>
      <c r="J8" s="177"/>
      <c r="K8" s="177">
        <f>SUM(K9:K22)</f>
        <v>0</v>
      </c>
      <c r="L8" s="177"/>
      <c r="M8" s="177">
        <f>SUM(M9:M22)</f>
        <v>0</v>
      </c>
      <c r="N8" s="153"/>
      <c r="O8" s="153">
        <f>SUM(O9:O22)</f>
        <v>0</v>
      </c>
      <c r="P8" s="153"/>
      <c r="Q8" s="153">
        <f>SUM(Q9:Q22)</f>
        <v>0</v>
      </c>
      <c r="R8" s="153"/>
      <c r="S8" s="153"/>
      <c r="T8" s="172"/>
      <c r="U8" s="153">
        <f>SUM(U9:U22)</f>
        <v>0</v>
      </c>
      <c r="AE8" t="s">
        <v>91</v>
      </c>
    </row>
    <row r="9" spans="1:60" outlineLevel="1" x14ac:dyDescent="0.2">
      <c r="A9" s="149">
        <v>1</v>
      </c>
      <c r="B9" s="155" t="s">
        <v>92</v>
      </c>
      <c r="C9" s="190" t="s">
        <v>93</v>
      </c>
      <c r="D9" s="157" t="s">
        <v>94</v>
      </c>
      <c r="E9" s="164">
        <v>1500</v>
      </c>
      <c r="F9" s="167">
        <f t="shared" ref="F9:F22" si="0">H9+J9</f>
        <v>0</v>
      </c>
      <c r="G9" s="168">
        <f t="shared" ref="G9:G22" si="1">ROUND(E9*F9,2)</f>
        <v>0</v>
      </c>
      <c r="H9" s="168"/>
      <c r="I9" s="168">
        <f t="shared" ref="I9:I22" si="2">ROUND(E9*H9,2)</f>
        <v>0</v>
      </c>
      <c r="J9" s="168"/>
      <c r="K9" s="168">
        <f t="shared" ref="K9:K22" si="3">ROUND(E9*J9,2)</f>
        <v>0</v>
      </c>
      <c r="L9" s="168">
        <v>21</v>
      </c>
      <c r="M9" s="168">
        <f t="shared" ref="M9:M22" si="4">G9*(1+L9/100)</f>
        <v>0</v>
      </c>
      <c r="N9" s="158">
        <v>0</v>
      </c>
      <c r="O9" s="158">
        <f t="shared" ref="O9:O22" si="5">ROUND(E9*N9,5)</f>
        <v>0</v>
      </c>
      <c r="P9" s="158">
        <v>0</v>
      </c>
      <c r="Q9" s="158">
        <f t="shared" ref="Q9:Q22" si="6">ROUND(E9*P9,5)</f>
        <v>0</v>
      </c>
      <c r="R9" s="158"/>
      <c r="S9" s="158"/>
      <c r="T9" s="159">
        <v>0</v>
      </c>
      <c r="U9" s="158">
        <f t="shared" ref="U9:U22" si="7">ROUND(E9*T9,2)</f>
        <v>0</v>
      </c>
      <c r="V9" s="148"/>
      <c r="W9" s="148"/>
      <c r="X9" s="148"/>
      <c r="Y9" s="148"/>
      <c r="Z9" s="148"/>
      <c r="AA9" s="148"/>
      <c r="AB9" s="148"/>
      <c r="AC9" s="148"/>
      <c r="AD9" s="148"/>
      <c r="AE9" s="148" t="s">
        <v>95</v>
      </c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1" x14ac:dyDescent="0.2">
      <c r="A10" s="149">
        <v>2</v>
      </c>
      <c r="B10" s="155" t="s">
        <v>96</v>
      </c>
      <c r="C10" s="190" t="s">
        <v>97</v>
      </c>
      <c r="D10" s="157" t="s">
        <v>94</v>
      </c>
      <c r="E10" s="164">
        <v>16</v>
      </c>
      <c r="F10" s="167">
        <f t="shared" si="0"/>
        <v>0</v>
      </c>
      <c r="G10" s="168">
        <f t="shared" si="1"/>
        <v>0</v>
      </c>
      <c r="H10" s="168"/>
      <c r="I10" s="168">
        <f t="shared" si="2"/>
        <v>0</v>
      </c>
      <c r="J10" s="168"/>
      <c r="K10" s="168">
        <f t="shared" si="3"/>
        <v>0</v>
      </c>
      <c r="L10" s="168">
        <v>21</v>
      </c>
      <c r="M10" s="168">
        <f t="shared" si="4"/>
        <v>0</v>
      </c>
      <c r="N10" s="158">
        <v>0</v>
      </c>
      <c r="O10" s="158">
        <f t="shared" si="5"/>
        <v>0</v>
      </c>
      <c r="P10" s="158">
        <v>0</v>
      </c>
      <c r="Q10" s="158">
        <f t="shared" si="6"/>
        <v>0</v>
      </c>
      <c r="R10" s="158"/>
      <c r="S10" s="158"/>
      <c r="T10" s="159">
        <v>0</v>
      </c>
      <c r="U10" s="158">
        <f t="shared" si="7"/>
        <v>0</v>
      </c>
      <c r="V10" s="148"/>
      <c r="W10" s="148"/>
      <c r="X10" s="148"/>
      <c r="Y10" s="148"/>
      <c r="Z10" s="148"/>
      <c r="AA10" s="148"/>
      <c r="AB10" s="148"/>
      <c r="AC10" s="148"/>
      <c r="AD10" s="148"/>
      <c r="AE10" s="148" t="s">
        <v>95</v>
      </c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outlineLevel="1" x14ac:dyDescent="0.2">
      <c r="A11" s="149">
        <v>3</v>
      </c>
      <c r="B11" s="155" t="s">
        <v>98</v>
      </c>
      <c r="C11" s="190" t="s">
        <v>99</v>
      </c>
      <c r="D11" s="157" t="s">
        <v>94</v>
      </c>
      <c r="E11" s="164">
        <v>110</v>
      </c>
      <c r="F11" s="167">
        <f t="shared" si="0"/>
        <v>0</v>
      </c>
      <c r="G11" s="168">
        <f t="shared" si="1"/>
        <v>0</v>
      </c>
      <c r="H11" s="168"/>
      <c r="I11" s="168">
        <f t="shared" si="2"/>
        <v>0</v>
      </c>
      <c r="J11" s="168"/>
      <c r="K11" s="168">
        <f t="shared" si="3"/>
        <v>0</v>
      </c>
      <c r="L11" s="168">
        <v>21</v>
      </c>
      <c r="M11" s="168">
        <f t="shared" si="4"/>
        <v>0</v>
      </c>
      <c r="N11" s="158">
        <v>0</v>
      </c>
      <c r="O11" s="158">
        <f t="shared" si="5"/>
        <v>0</v>
      </c>
      <c r="P11" s="158">
        <v>0</v>
      </c>
      <c r="Q11" s="158">
        <f t="shared" si="6"/>
        <v>0</v>
      </c>
      <c r="R11" s="158"/>
      <c r="S11" s="158"/>
      <c r="T11" s="159">
        <v>0</v>
      </c>
      <c r="U11" s="158">
        <f t="shared" si="7"/>
        <v>0</v>
      </c>
      <c r="V11" s="148"/>
      <c r="W11" s="148"/>
      <c r="X11" s="148"/>
      <c r="Y11" s="148"/>
      <c r="Z11" s="148"/>
      <c r="AA11" s="148"/>
      <c r="AB11" s="148"/>
      <c r="AC11" s="148"/>
      <c r="AD11" s="148"/>
      <c r="AE11" s="148" t="s">
        <v>95</v>
      </c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 x14ac:dyDescent="0.2">
      <c r="A12" s="149">
        <v>4</v>
      </c>
      <c r="B12" s="155" t="s">
        <v>100</v>
      </c>
      <c r="C12" s="190" t="s">
        <v>101</v>
      </c>
      <c r="D12" s="157" t="s">
        <v>94</v>
      </c>
      <c r="E12" s="164">
        <v>40</v>
      </c>
      <c r="F12" s="167">
        <f t="shared" si="0"/>
        <v>0</v>
      </c>
      <c r="G12" s="168">
        <f t="shared" si="1"/>
        <v>0</v>
      </c>
      <c r="H12" s="168"/>
      <c r="I12" s="168">
        <f t="shared" si="2"/>
        <v>0</v>
      </c>
      <c r="J12" s="168"/>
      <c r="K12" s="168">
        <f t="shared" si="3"/>
        <v>0</v>
      </c>
      <c r="L12" s="168">
        <v>21</v>
      </c>
      <c r="M12" s="168">
        <f t="shared" si="4"/>
        <v>0</v>
      </c>
      <c r="N12" s="158">
        <v>0</v>
      </c>
      <c r="O12" s="158">
        <f t="shared" si="5"/>
        <v>0</v>
      </c>
      <c r="P12" s="158">
        <v>0</v>
      </c>
      <c r="Q12" s="158">
        <f t="shared" si="6"/>
        <v>0</v>
      </c>
      <c r="R12" s="158"/>
      <c r="S12" s="158"/>
      <c r="T12" s="159">
        <v>0</v>
      </c>
      <c r="U12" s="158">
        <f t="shared" si="7"/>
        <v>0</v>
      </c>
      <c r="V12" s="148"/>
      <c r="W12" s="148"/>
      <c r="X12" s="148"/>
      <c r="Y12" s="148"/>
      <c r="Z12" s="148"/>
      <c r="AA12" s="148"/>
      <c r="AB12" s="148"/>
      <c r="AC12" s="148"/>
      <c r="AD12" s="148"/>
      <c r="AE12" s="148" t="s">
        <v>95</v>
      </c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1" x14ac:dyDescent="0.2">
      <c r="A13" s="149">
        <v>5</v>
      </c>
      <c r="B13" s="155" t="s">
        <v>102</v>
      </c>
      <c r="C13" s="190" t="s">
        <v>103</v>
      </c>
      <c r="D13" s="157" t="s">
        <v>94</v>
      </c>
      <c r="E13" s="164">
        <v>30</v>
      </c>
      <c r="F13" s="167">
        <f t="shared" si="0"/>
        <v>0</v>
      </c>
      <c r="G13" s="168">
        <f t="shared" si="1"/>
        <v>0</v>
      </c>
      <c r="H13" s="168"/>
      <c r="I13" s="168">
        <f t="shared" si="2"/>
        <v>0</v>
      </c>
      <c r="J13" s="168"/>
      <c r="K13" s="168">
        <f t="shared" si="3"/>
        <v>0</v>
      </c>
      <c r="L13" s="168">
        <v>21</v>
      </c>
      <c r="M13" s="168">
        <f t="shared" si="4"/>
        <v>0</v>
      </c>
      <c r="N13" s="158">
        <v>0</v>
      </c>
      <c r="O13" s="158">
        <f t="shared" si="5"/>
        <v>0</v>
      </c>
      <c r="P13" s="158">
        <v>0</v>
      </c>
      <c r="Q13" s="158">
        <f t="shared" si="6"/>
        <v>0</v>
      </c>
      <c r="R13" s="158"/>
      <c r="S13" s="158"/>
      <c r="T13" s="159">
        <v>0</v>
      </c>
      <c r="U13" s="158">
        <f t="shared" si="7"/>
        <v>0</v>
      </c>
      <c r="V13" s="148"/>
      <c r="W13" s="148"/>
      <c r="X13" s="148"/>
      <c r="Y13" s="148"/>
      <c r="Z13" s="148"/>
      <c r="AA13" s="148"/>
      <c r="AB13" s="148"/>
      <c r="AC13" s="148"/>
      <c r="AD13" s="148"/>
      <c r="AE13" s="148" t="s">
        <v>95</v>
      </c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1" x14ac:dyDescent="0.2">
      <c r="A14" s="149">
        <v>6</v>
      </c>
      <c r="B14" s="155" t="s">
        <v>104</v>
      </c>
      <c r="C14" s="190" t="s">
        <v>105</v>
      </c>
      <c r="D14" s="157" t="s">
        <v>94</v>
      </c>
      <c r="E14" s="164">
        <v>120</v>
      </c>
      <c r="F14" s="167">
        <f t="shared" si="0"/>
        <v>0</v>
      </c>
      <c r="G14" s="168">
        <f t="shared" si="1"/>
        <v>0</v>
      </c>
      <c r="H14" s="168"/>
      <c r="I14" s="168">
        <f t="shared" si="2"/>
        <v>0</v>
      </c>
      <c r="J14" s="168"/>
      <c r="K14" s="168">
        <f t="shared" si="3"/>
        <v>0</v>
      </c>
      <c r="L14" s="168">
        <v>21</v>
      </c>
      <c r="M14" s="168">
        <f t="shared" si="4"/>
        <v>0</v>
      </c>
      <c r="N14" s="158">
        <v>0</v>
      </c>
      <c r="O14" s="158">
        <f t="shared" si="5"/>
        <v>0</v>
      </c>
      <c r="P14" s="158">
        <v>0</v>
      </c>
      <c r="Q14" s="158">
        <f t="shared" si="6"/>
        <v>0</v>
      </c>
      <c r="R14" s="158"/>
      <c r="S14" s="158"/>
      <c r="T14" s="159">
        <v>0</v>
      </c>
      <c r="U14" s="158">
        <f t="shared" si="7"/>
        <v>0</v>
      </c>
      <c r="V14" s="148"/>
      <c r="W14" s="148"/>
      <c r="X14" s="148"/>
      <c r="Y14" s="148"/>
      <c r="Z14" s="148"/>
      <c r="AA14" s="148"/>
      <c r="AB14" s="148"/>
      <c r="AC14" s="148"/>
      <c r="AD14" s="148"/>
      <c r="AE14" s="148" t="s">
        <v>95</v>
      </c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outlineLevel="1" x14ac:dyDescent="0.2">
      <c r="A15" s="149">
        <v>7</v>
      </c>
      <c r="B15" s="155" t="s">
        <v>106</v>
      </c>
      <c r="C15" s="190" t="s">
        <v>107</v>
      </c>
      <c r="D15" s="157" t="s">
        <v>94</v>
      </c>
      <c r="E15" s="164">
        <v>4</v>
      </c>
      <c r="F15" s="167">
        <f t="shared" si="0"/>
        <v>0</v>
      </c>
      <c r="G15" s="168">
        <f t="shared" si="1"/>
        <v>0</v>
      </c>
      <c r="H15" s="168"/>
      <c r="I15" s="168">
        <f t="shared" si="2"/>
        <v>0</v>
      </c>
      <c r="J15" s="168"/>
      <c r="K15" s="168">
        <f t="shared" si="3"/>
        <v>0</v>
      </c>
      <c r="L15" s="168">
        <v>21</v>
      </c>
      <c r="M15" s="168">
        <f t="shared" si="4"/>
        <v>0</v>
      </c>
      <c r="N15" s="158">
        <v>0</v>
      </c>
      <c r="O15" s="158">
        <f t="shared" si="5"/>
        <v>0</v>
      </c>
      <c r="P15" s="158">
        <v>0</v>
      </c>
      <c r="Q15" s="158">
        <f t="shared" si="6"/>
        <v>0</v>
      </c>
      <c r="R15" s="158"/>
      <c r="S15" s="158"/>
      <c r="T15" s="159">
        <v>0</v>
      </c>
      <c r="U15" s="158">
        <f t="shared" si="7"/>
        <v>0</v>
      </c>
      <c r="V15" s="148"/>
      <c r="W15" s="148"/>
      <c r="X15" s="148"/>
      <c r="Y15" s="148"/>
      <c r="Z15" s="148"/>
      <c r="AA15" s="148"/>
      <c r="AB15" s="148"/>
      <c r="AC15" s="148"/>
      <c r="AD15" s="148"/>
      <c r="AE15" s="148" t="s">
        <v>95</v>
      </c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outlineLevel="1" x14ac:dyDescent="0.2">
      <c r="A16" s="149">
        <v>8</v>
      </c>
      <c r="B16" s="155" t="s">
        <v>108</v>
      </c>
      <c r="C16" s="190" t="s">
        <v>109</v>
      </c>
      <c r="D16" s="157" t="s">
        <v>110</v>
      </c>
      <c r="E16" s="164">
        <v>1000</v>
      </c>
      <c r="F16" s="167">
        <f t="shared" si="0"/>
        <v>0</v>
      </c>
      <c r="G16" s="168">
        <f t="shared" si="1"/>
        <v>0</v>
      </c>
      <c r="H16" s="168"/>
      <c r="I16" s="168">
        <f t="shared" si="2"/>
        <v>0</v>
      </c>
      <c r="J16" s="168"/>
      <c r="K16" s="168">
        <f t="shared" si="3"/>
        <v>0</v>
      </c>
      <c r="L16" s="168">
        <v>21</v>
      </c>
      <c r="M16" s="168">
        <f t="shared" si="4"/>
        <v>0</v>
      </c>
      <c r="N16" s="158">
        <v>0</v>
      </c>
      <c r="O16" s="158">
        <f t="shared" si="5"/>
        <v>0</v>
      </c>
      <c r="P16" s="158">
        <v>0</v>
      </c>
      <c r="Q16" s="158">
        <f t="shared" si="6"/>
        <v>0</v>
      </c>
      <c r="R16" s="158"/>
      <c r="S16" s="158"/>
      <c r="T16" s="159">
        <v>0</v>
      </c>
      <c r="U16" s="158">
        <f t="shared" si="7"/>
        <v>0</v>
      </c>
      <c r="V16" s="148"/>
      <c r="W16" s="148"/>
      <c r="X16" s="148"/>
      <c r="Y16" s="148"/>
      <c r="Z16" s="148"/>
      <c r="AA16" s="148"/>
      <c r="AB16" s="148"/>
      <c r="AC16" s="148"/>
      <c r="AD16" s="148"/>
      <c r="AE16" s="148" t="s">
        <v>95</v>
      </c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outlineLevel="1" x14ac:dyDescent="0.2">
      <c r="A17" s="149">
        <v>9</v>
      </c>
      <c r="B17" s="155" t="s">
        <v>111</v>
      </c>
      <c r="C17" s="190" t="s">
        <v>112</v>
      </c>
      <c r="D17" s="157" t="s">
        <v>94</v>
      </c>
      <c r="E17" s="164">
        <v>10</v>
      </c>
      <c r="F17" s="167">
        <f t="shared" si="0"/>
        <v>0</v>
      </c>
      <c r="G17" s="168">
        <f t="shared" si="1"/>
        <v>0</v>
      </c>
      <c r="H17" s="168"/>
      <c r="I17" s="168">
        <f t="shared" si="2"/>
        <v>0</v>
      </c>
      <c r="J17" s="168"/>
      <c r="K17" s="168">
        <f t="shared" si="3"/>
        <v>0</v>
      </c>
      <c r="L17" s="168">
        <v>21</v>
      </c>
      <c r="M17" s="168">
        <f t="shared" si="4"/>
        <v>0</v>
      </c>
      <c r="N17" s="158">
        <v>0</v>
      </c>
      <c r="O17" s="158">
        <f t="shared" si="5"/>
        <v>0</v>
      </c>
      <c r="P17" s="158">
        <v>0</v>
      </c>
      <c r="Q17" s="158">
        <f t="shared" si="6"/>
        <v>0</v>
      </c>
      <c r="R17" s="158"/>
      <c r="S17" s="158"/>
      <c r="T17" s="159">
        <v>0</v>
      </c>
      <c r="U17" s="158">
        <f t="shared" si="7"/>
        <v>0</v>
      </c>
      <c r="V17" s="148"/>
      <c r="W17" s="148"/>
      <c r="X17" s="148"/>
      <c r="Y17" s="148"/>
      <c r="Z17" s="148"/>
      <c r="AA17" s="148"/>
      <c r="AB17" s="148"/>
      <c r="AC17" s="148"/>
      <c r="AD17" s="148"/>
      <c r="AE17" s="148" t="s">
        <v>95</v>
      </c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outlineLevel="1" x14ac:dyDescent="0.2">
      <c r="A18" s="149">
        <v>10</v>
      </c>
      <c r="B18" s="155" t="s">
        <v>113</v>
      </c>
      <c r="C18" s="190" t="s">
        <v>114</v>
      </c>
      <c r="D18" s="157" t="s">
        <v>110</v>
      </c>
      <c r="E18" s="164">
        <v>8</v>
      </c>
      <c r="F18" s="167">
        <f t="shared" si="0"/>
        <v>0</v>
      </c>
      <c r="G18" s="168">
        <f t="shared" si="1"/>
        <v>0</v>
      </c>
      <c r="H18" s="168"/>
      <c r="I18" s="168">
        <f t="shared" si="2"/>
        <v>0</v>
      </c>
      <c r="J18" s="168"/>
      <c r="K18" s="168">
        <f t="shared" si="3"/>
        <v>0</v>
      </c>
      <c r="L18" s="168">
        <v>21</v>
      </c>
      <c r="M18" s="168">
        <f t="shared" si="4"/>
        <v>0</v>
      </c>
      <c r="N18" s="158">
        <v>0</v>
      </c>
      <c r="O18" s="158">
        <f t="shared" si="5"/>
        <v>0</v>
      </c>
      <c r="P18" s="158">
        <v>0</v>
      </c>
      <c r="Q18" s="158">
        <f t="shared" si="6"/>
        <v>0</v>
      </c>
      <c r="R18" s="158"/>
      <c r="S18" s="158"/>
      <c r="T18" s="159">
        <v>0</v>
      </c>
      <c r="U18" s="158">
        <f t="shared" si="7"/>
        <v>0</v>
      </c>
      <c r="V18" s="148"/>
      <c r="W18" s="148"/>
      <c r="X18" s="148"/>
      <c r="Y18" s="148"/>
      <c r="Z18" s="148"/>
      <c r="AA18" s="148"/>
      <c r="AB18" s="148"/>
      <c r="AC18" s="148"/>
      <c r="AD18" s="148"/>
      <c r="AE18" s="148" t="s">
        <v>95</v>
      </c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outlineLevel="1" x14ac:dyDescent="0.2">
      <c r="A19" s="149">
        <v>11</v>
      </c>
      <c r="B19" s="155" t="s">
        <v>115</v>
      </c>
      <c r="C19" s="190" t="s">
        <v>116</v>
      </c>
      <c r="D19" s="157" t="s">
        <v>110</v>
      </c>
      <c r="E19" s="164">
        <v>13</v>
      </c>
      <c r="F19" s="167">
        <f t="shared" si="0"/>
        <v>0</v>
      </c>
      <c r="G19" s="168">
        <f t="shared" si="1"/>
        <v>0</v>
      </c>
      <c r="H19" s="168"/>
      <c r="I19" s="168">
        <f t="shared" si="2"/>
        <v>0</v>
      </c>
      <c r="J19" s="168"/>
      <c r="K19" s="168">
        <f t="shared" si="3"/>
        <v>0</v>
      </c>
      <c r="L19" s="168">
        <v>21</v>
      </c>
      <c r="M19" s="168">
        <f t="shared" si="4"/>
        <v>0</v>
      </c>
      <c r="N19" s="158">
        <v>0</v>
      </c>
      <c r="O19" s="158">
        <f t="shared" si="5"/>
        <v>0</v>
      </c>
      <c r="P19" s="158">
        <v>0</v>
      </c>
      <c r="Q19" s="158">
        <f t="shared" si="6"/>
        <v>0</v>
      </c>
      <c r="R19" s="158"/>
      <c r="S19" s="158"/>
      <c r="T19" s="159">
        <v>0</v>
      </c>
      <c r="U19" s="158">
        <f t="shared" si="7"/>
        <v>0</v>
      </c>
      <c r="V19" s="148"/>
      <c r="W19" s="148"/>
      <c r="X19" s="148"/>
      <c r="Y19" s="148"/>
      <c r="Z19" s="148"/>
      <c r="AA19" s="148"/>
      <c r="AB19" s="148"/>
      <c r="AC19" s="148"/>
      <c r="AD19" s="148"/>
      <c r="AE19" s="148" t="s">
        <v>95</v>
      </c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outlineLevel="1" x14ac:dyDescent="0.2">
      <c r="A20" s="149">
        <v>12</v>
      </c>
      <c r="B20" s="155" t="s">
        <v>117</v>
      </c>
      <c r="C20" s="190" t="s">
        <v>118</v>
      </c>
      <c r="D20" s="157" t="s">
        <v>119</v>
      </c>
      <c r="E20" s="164">
        <v>1</v>
      </c>
      <c r="F20" s="167">
        <f t="shared" si="0"/>
        <v>0</v>
      </c>
      <c r="G20" s="168">
        <f t="shared" si="1"/>
        <v>0</v>
      </c>
      <c r="H20" s="168"/>
      <c r="I20" s="168">
        <f t="shared" si="2"/>
        <v>0</v>
      </c>
      <c r="J20" s="168"/>
      <c r="K20" s="168">
        <f t="shared" si="3"/>
        <v>0</v>
      </c>
      <c r="L20" s="168">
        <v>21</v>
      </c>
      <c r="M20" s="168">
        <f t="shared" si="4"/>
        <v>0</v>
      </c>
      <c r="N20" s="158">
        <v>0</v>
      </c>
      <c r="O20" s="158">
        <f t="shared" si="5"/>
        <v>0</v>
      </c>
      <c r="P20" s="158">
        <v>0</v>
      </c>
      <c r="Q20" s="158">
        <f t="shared" si="6"/>
        <v>0</v>
      </c>
      <c r="R20" s="158"/>
      <c r="S20" s="158"/>
      <c r="T20" s="159">
        <v>0</v>
      </c>
      <c r="U20" s="158">
        <f t="shared" si="7"/>
        <v>0</v>
      </c>
      <c r="V20" s="148"/>
      <c r="W20" s="148"/>
      <c r="X20" s="148"/>
      <c r="Y20" s="148"/>
      <c r="Z20" s="148"/>
      <c r="AA20" s="148"/>
      <c r="AB20" s="148"/>
      <c r="AC20" s="148"/>
      <c r="AD20" s="148"/>
      <c r="AE20" s="148" t="s">
        <v>95</v>
      </c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outlineLevel="1" x14ac:dyDescent="0.2">
      <c r="A21" s="149">
        <v>13</v>
      </c>
      <c r="B21" s="155" t="s">
        <v>120</v>
      </c>
      <c r="C21" s="190" t="s">
        <v>121</v>
      </c>
      <c r="D21" s="157" t="s">
        <v>119</v>
      </c>
      <c r="E21" s="164">
        <v>1</v>
      </c>
      <c r="F21" s="167">
        <f t="shared" si="0"/>
        <v>0</v>
      </c>
      <c r="G21" s="168">
        <f t="shared" si="1"/>
        <v>0</v>
      </c>
      <c r="H21" s="168"/>
      <c r="I21" s="168">
        <f t="shared" si="2"/>
        <v>0</v>
      </c>
      <c r="J21" s="168"/>
      <c r="K21" s="168">
        <f t="shared" si="3"/>
        <v>0</v>
      </c>
      <c r="L21" s="168">
        <v>21</v>
      </c>
      <c r="M21" s="168">
        <f t="shared" si="4"/>
        <v>0</v>
      </c>
      <c r="N21" s="158">
        <v>0</v>
      </c>
      <c r="O21" s="158">
        <f t="shared" si="5"/>
        <v>0</v>
      </c>
      <c r="P21" s="158">
        <v>0</v>
      </c>
      <c r="Q21" s="158">
        <f t="shared" si="6"/>
        <v>0</v>
      </c>
      <c r="R21" s="158"/>
      <c r="S21" s="158"/>
      <c r="T21" s="159">
        <v>0</v>
      </c>
      <c r="U21" s="158">
        <f t="shared" si="7"/>
        <v>0</v>
      </c>
      <c r="V21" s="148"/>
      <c r="W21" s="148"/>
      <c r="X21" s="148"/>
      <c r="Y21" s="148"/>
      <c r="Z21" s="148"/>
      <c r="AA21" s="148"/>
      <c r="AB21" s="148"/>
      <c r="AC21" s="148"/>
      <c r="AD21" s="148"/>
      <c r="AE21" s="148" t="s">
        <v>95</v>
      </c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1" x14ac:dyDescent="0.2">
      <c r="A22" s="149">
        <v>14</v>
      </c>
      <c r="B22" s="155" t="s">
        <v>122</v>
      </c>
      <c r="C22" s="190" t="s">
        <v>123</v>
      </c>
      <c r="D22" s="157" t="s">
        <v>124</v>
      </c>
      <c r="E22" s="164">
        <v>35</v>
      </c>
      <c r="F22" s="167">
        <f t="shared" si="0"/>
        <v>0</v>
      </c>
      <c r="G22" s="168">
        <f t="shared" si="1"/>
        <v>0</v>
      </c>
      <c r="H22" s="168"/>
      <c r="I22" s="168">
        <f t="shared" si="2"/>
        <v>0</v>
      </c>
      <c r="J22" s="168"/>
      <c r="K22" s="168">
        <f t="shared" si="3"/>
        <v>0</v>
      </c>
      <c r="L22" s="168">
        <v>21</v>
      </c>
      <c r="M22" s="168">
        <f t="shared" si="4"/>
        <v>0</v>
      </c>
      <c r="N22" s="158">
        <v>0</v>
      </c>
      <c r="O22" s="158">
        <f t="shared" si="5"/>
        <v>0</v>
      </c>
      <c r="P22" s="158">
        <v>0</v>
      </c>
      <c r="Q22" s="158">
        <f t="shared" si="6"/>
        <v>0</v>
      </c>
      <c r="R22" s="158"/>
      <c r="S22" s="158"/>
      <c r="T22" s="159">
        <v>0</v>
      </c>
      <c r="U22" s="158">
        <f t="shared" si="7"/>
        <v>0</v>
      </c>
      <c r="V22" s="148"/>
      <c r="W22" s="148"/>
      <c r="X22" s="148"/>
      <c r="Y22" s="148"/>
      <c r="Z22" s="148"/>
      <c r="AA22" s="148"/>
      <c r="AB22" s="148"/>
      <c r="AC22" s="148"/>
      <c r="AD22" s="148"/>
      <c r="AE22" s="148" t="s">
        <v>95</v>
      </c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x14ac:dyDescent="0.2">
      <c r="A23" s="150" t="s">
        <v>90</v>
      </c>
      <c r="B23" s="156" t="s">
        <v>61</v>
      </c>
      <c r="C23" s="191" t="s">
        <v>62</v>
      </c>
      <c r="D23" s="160"/>
      <c r="E23" s="165"/>
      <c r="F23" s="169"/>
      <c r="G23" s="169">
        <f>SUMIF(AE24:AE123,"&lt;&gt;NOR",G24:G123)</f>
        <v>0</v>
      </c>
      <c r="H23" s="169"/>
      <c r="I23" s="169">
        <f>SUM(I24:I123)</f>
        <v>0</v>
      </c>
      <c r="J23" s="169"/>
      <c r="K23" s="169">
        <f>SUM(K24:K123)</f>
        <v>0</v>
      </c>
      <c r="L23" s="169"/>
      <c r="M23" s="169">
        <f>SUM(M24:M123)</f>
        <v>0</v>
      </c>
      <c r="N23" s="161"/>
      <c r="O23" s="161">
        <f>SUM(O24:O123)</f>
        <v>0.41921000000000003</v>
      </c>
      <c r="P23" s="161"/>
      <c r="Q23" s="161">
        <f>SUM(Q24:Q123)</f>
        <v>0</v>
      </c>
      <c r="R23" s="161"/>
      <c r="S23" s="161"/>
      <c r="T23" s="162"/>
      <c r="U23" s="161">
        <f>SUM(U24:U123)</f>
        <v>174.92</v>
      </c>
      <c r="AE23" t="s">
        <v>91</v>
      </c>
    </row>
    <row r="24" spans="1:60" ht="22.5" outlineLevel="1" x14ac:dyDescent="0.2">
      <c r="A24" s="149">
        <v>15</v>
      </c>
      <c r="B24" s="155" t="s">
        <v>125</v>
      </c>
      <c r="C24" s="190" t="s">
        <v>126</v>
      </c>
      <c r="D24" s="157" t="s">
        <v>119</v>
      </c>
      <c r="E24" s="164">
        <v>1</v>
      </c>
      <c r="F24" s="167">
        <f t="shared" ref="F24:F35" si="8">H24+J24</f>
        <v>0</v>
      </c>
      <c r="G24" s="168">
        <f t="shared" ref="G24:G35" si="9">ROUND(E24*F24,2)</f>
        <v>0</v>
      </c>
      <c r="H24" s="168"/>
      <c r="I24" s="168">
        <f t="shared" ref="I24:I35" si="10">ROUND(E24*H24,2)</f>
        <v>0</v>
      </c>
      <c r="J24" s="168"/>
      <c r="K24" s="168">
        <f t="shared" ref="K24:K35" si="11">ROUND(E24*J24,2)</f>
        <v>0</v>
      </c>
      <c r="L24" s="168">
        <v>21</v>
      </c>
      <c r="M24" s="168">
        <f t="shared" ref="M24:M35" si="12">G24*(1+L24/100)</f>
        <v>0</v>
      </c>
      <c r="N24" s="158">
        <v>0</v>
      </c>
      <c r="O24" s="158">
        <f t="shared" ref="O24:O35" si="13">ROUND(E24*N24,5)</f>
        <v>0</v>
      </c>
      <c r="P24" s="158">
        <v>0</v>
      </c>
      <c r="Q24" s="158">
        <f t="shared" ref="Q24:Q35" si="14">ROUND(E24*P24,5)</f>
        <v>0</v>
      </c>
      <c r="R24" s="158"/>
      <c r="S24" s="158"/>
      <c r="T24" s="159">
        <v>0</v>
      </c>
      <c r="U24" s="158">
        <f t="shared" ref="U24:U35" si="15">ROUND(E24*T24,2)</f>
        <v>0</v>
      </c>
      <c r="V24" s="148"/>
      <c r="W24" s="148"/>
      <c r="X24" s="148"/>
      <c r="Y24" s="148"/>
      <c r="Z24" s="148"/>
      <c r="AA24" s="148"/>
      <c r="AB24" s="148"/>
      <c r="AC24" s="148"/>
      <c r="AD24" s="148"/>
      <c r="AE24" s="148" t="s">
        <v>95</v>
      </c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ht="22.5" outlineLevel="1" x14ac:dyDescent="0.2">
      <c r="A25" s="149">
        <v>16</v>
      </c>
      <c r="B25" s="155" t="s">
        <v>127</v>
      </c>
      <c r="C25" s="190" t="s">
        <v>128</v>
      </c>
      <c r="D25" s="157" t="s">
        <v>119</v>
      </c>
      <c r="E25" s="164">
        <v>1</v>
      </c>
      <c r="F25" s="167">
        <f t="shared" si="8"/>
        <v>0</v>
      </c>
      <c r="G25" s="168">
        <f t="shared" si="9"/>
        <v>0</v>
      </c>
      <c r="H25" s="168"/>
      <c r="I25" s="168">
        <f t="shared" si="10"/>
        <v>0</v>
      </c>
      <c r="J25" s="168"/>
      <c r="K25" s="168">
        <f t="shared" si="11"/>
        <v>0</v>
      </c>
      <c r="L25" s="168">
        <v>21</v>
      </c>
      <c r="M25" s="168">
        <f t="shared" si="12"/>
        <v>0</v>
      </c>
      <c r="N25" s="158">
        <v>0</v>
      </c>
      <c r="O25" s="158">
        <f t="shared" si="13"/>
        <v>0</v>
      </c>
      <c r="P25" s="158">
        <v>0</v>
      </c>
      <c r="Q25" s="158">
        <f t="shared" si="14"/>
        <v>0</v>
      </c>
      <c r="R25" s="158"/>
      <c r="S25" s="158"/>
      <c r="T25" s="159">
        <v>0</v>
      </c>
      <c r="U25" s="158">
        <f t="shared" si="15"/>
        <v>0</v>
      </c>
      <c r="V25" s="148"/>
      <c r="W25" s="148"/>
      <c r="X25" s="148"/>
      <c r="Y25" s="148"/>
      <c r="Z25" s="148"/>
      <c r="AA25" s="148"/>
      <c r="AB25" s="148"/>
      <c r="AC25" s="148"/>
      <c r="AD25" s="148"/>
      <c r="AE25" s="148" t="s">
        <v>95</v>
      </c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ht="22.5" outlineLevel="1" x14ac:dyDescent="0.2">
      <c r="A26" s="149">
        <v>17</v>
      </c>
      <c r="B26" s="155" t="s">
        <v>129</v>
      </c>
      <c r="C26" s="190" t="s">
        <v>130</v>
      </c>
      <c r="D26" s="157" t="s">
        <v>110</v>
      </c>
      <c r="E26" s="164">
        <v>23</v>
      </c>
      <c r="F26" s="167">
        <f t="shared" si="8"/>
        <v>0</v>
      </c>
      <c r="G26" s="168">
        <f t="shared" si="9"/>
        <v>0</v>
      </c>
      <c r="H26" s="168"/>
      <c r="I26" s="168">
        <f t="shared" si="10"/>
        <v>0</v>
      </c>
      <c r="J26" s="168"/>
      <c r="K26" s="168">
        <f t="shared" si="11"/>
        <v>0</v>
      </c>
      <c r="L26" s="168">
        <v>21</v>
      </c>
      <c r="M26" s="168">
        <f t="shared" si="12"/>
        <v>0</v>
      </c>
      <c r="N26" s="158">
        <v>0</v>
      </c>
      <c r="O26" s="158">
        <f t="shared" si="13"/>
        <v>0</v>
      </c>
      <c r="P26" s="158">
        <v>0</v>
      </c>
      <c r="Q26" s="158">
        <f t="shared" si="14"/>
        <v>0</v>
      </c>
      <c r="R26" s="158"/>
      <c r="S26" s="158"/>
      <c r="T26" s="159">
        <v>0</v>
      </c>
      <c r="U26" s="158">
        <f t="shared" si="15"/>
        <v>0</v>
      </c>
      <c r="V26" s="148"/>
      <c r="W26" s="148"/>
      <c r="X26" s="148"/>
      <c r="Y26" s="148"/>
      <c r="Z26" s="148"/>
      <c r="AA26" s="148"/>
      <c r="AB26" s="148"/>
      <c r="AC26" s="148"/>
      <c r="AD26" s="148"/>
      <c r="AE26" s="148" t="s">
        <v>95</v>
      </c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ht="22.5" outlineLevel="1" x14ac:dyDescent="0.2">
      <c r="A27" s="149">
        <v>18</v>
      </c>
      <c r="B27" s="155" t="s">
        <v>131</v>
      </c>
      <c r="C27" s="190" t="s">
        <v>132</v>
      </c>
      <c r="D27" s="157" t="s">
        <v>110</v>
      </c>
      <c r="E27" s="164">
        <v>4</v>
      </c>
      <c r="F27" s="167">
        <f t="shared" si="8"/>
        <v>0</v>
      </c>
      <c r="G27" s="168">
        <f t="shared" si="9"/>
        <v>0</v>
      </c>
      <c r="H27" s="168"/>
      <c r="I27" s="168">
        <f t="shared" si="10"/>
        <v>0</v>
      </c>
      <c r="J27" s="168"/>
      <c r="K27" s="168">
        <f t="shared" si="11"/>
        <v>0</v>
      </c>
      <c r="L27" s="168">
        <v>21</v>
      </c>
      <c r="M27" s="168">
        <f t="shared" si="12"/>
        <v>0</v>
      </c>
      <c r="N27" s="158">
        <v>0</v>
      </c>
      <c r="O27" s="158">
        <f t="shared" si="13"/>
        <v>0</v>
      </c>
      <c r="P27" s="158">
        <v>0</v>
      </c>
      <c r="Q27" s="158">
        <f t="shared" si="14"/>
        <v>0</v>
      </c>
      <c r="R27" s="158"/>
      <c r="S27" s="158"/>
      <c r="T27" s="159">
        <v>0</v>
      </c>
      <c r="U27" s="158">
        <f t="shared" si="15"/>
        <v>0</v>
      </c>
      <c r="V27" s="148"/>
      <c r="W27" s="148"/>
      <c r="X27" s="148"/>
      <c r="Y27" s="148"/>
      <c r="Z27" s="148"/>
      <c r="AA27" s="148"/>
      <c r="AB27" s="148"/>
      <c r="AC27" s="148"/>
      <c r="AD27" s="148"/>
      <c r="AE27" s="148" t="s">
        <v>95</v>
      </c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ht="22.5" outlineLevel="1" x14ac:dyDescent="0.2">
      <c r="A28" s="149">
        <v>19</v>
      </c>
      <c r="B28" s="155" t="s">
        <v>133</v>
      </c>
      <c r="C28" s="190" t="s">
        <v>134</v>
      </c>
      <c r="D28" s="157" t="s">
        <v>110</v>
      </c>
      <c r="E28" s="164">
        <v>94</v>
      </c>
      <c r="F28" s="167">
        <f t="shared" si="8"/>
        <v>0</v>
      </c>
      <c r="G28" s="168">
        <f t="shared" si="9"/>
        <v>0</v>
      </c>
      <c r="H28" s="168"/>
      <c r="I28" s="168">
        <f t="shared" si="10"/>
        <v>0</v>
      </c>
      <c r="J28" s="168"/>
      <c r="K28" s="168">
        <f t="shared" si="11"/>
        <v>0</v>
      </c>
      <c r="L28" s="168">
        <v>21</v>
      </c>
      <c r="M28" s="168">
        <f t="shared" si="12"/>
        <v>0</v>
      </c>
      <c r="N28" s="158">
        <v>0</v>
      </c>
      <c r="O28" s="158">
        <f t="shared" si="13"/>
        <v>0</v>
      </c>
      <c r="P28" s="158">
        <v>0</v>
      </c>
      <c r="Q28" s="158">
        <f t="shared" si="14"/>
        <v>0</v>
      </c>
      <c r="R28" s="158"/>
      <c r="S28" s="158"/>
      <c r="T28" s="159">
        <v>0</v>
      </c>
      <c r="U28" s="158">
        <f t="shared" si="15"/>
        <v>0</v>
      </c>
      <c r="V28" s="148"/>
      <c r="W28" s="148"/>
      <c r="X28" s="148"/>
      <c r="Y28" s="148"/>
      <c r="Z28" s="148"/>
      <c r="AA28" s="148"/>
      <c r="AB28" s="148"/>
      <c r="AC28" s="148"/>
      <c r="AD28" s="148"/>
      <c r="AE28" s="148" t="s">
        <v>95</v>
      </c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ht="22.5" outlineLevel="1" x14ac:dyDescent="0.2">
      <c r="A29" s="149">
        <v>20</v>
      </c>
      <c r="B29" s="155" t="s">
        <v>135</v>
      </c>
      <c r="C29" s="190" t="s">
        <v>136</v>
      </c>
      <c r="D29" s="157" t="s">
        <v>110</v>
      </c>
      <c r="E29" s="164">
        <v>172</v>
      </c>
      <c r="F29" s="167">
        <f t="shared" si="8"/>
        <v>0</v>
      </c>
      <c r="G29" s="168">
        <f t="shared" si="9"/>
        <v>0</v>
      </c>
      <c r="H29" s="168"/>
      <c r="I29" s="168">
        <f t="shared" si="10"/>
        <v>0</v>
      </c>
      <c r="J29" s="168"/>
      <c r="K29" s="168">
        <f t="shared" si="11"/>
        <v>0</v>
      </c>
      <c r="L29" s="168">
        <v>21</v>
      </c>
      <c r="M29" s="168">
        <f t="shared" si="12"/>
        <v>0</v>
      </c>
      <c r="N29" s="158">
        <v>0</v>
      </c>
      <c r="O29" s="158">
        <f t="shared" si="13"/>
        <v>0</v>
      </c>
      <c r="P29" s="158">
        <v>0</v>
      </c>
      <c r="Q29" s="158">
        <f t="shared" si="14"/>
        <v>0</v>
      </c>
      <c r="R29" s="158"/>
      <c r="S29" s="158"/>
      <c r="T29" s="159">
        <v>0</v>
      </c>
      <c r="U29" s="158">
        <f t="shared" si="15"/>
        <v>0</v>
      </c>
      <c r="V29" s="148"/>
      <c r="W29" s="148"/>
      <c r="X29" s="148"/>
      <c r="Y29" s="148"/>
      <c r="Z29" s="148"/>
      <c r="AA29" s="148"/>
      <c r="AB29" s="148"/>
      <c r="AC29" s="148"/>
      <c r="AD29" s="148"/>
      <c r="AE29" s="148" t="s">
        <v>95</v>
      </c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ht="22.5" outlineLevel="1" x14ac:dyDescent="0.2">
      <c r="A30" s="149">
        <v>21</v>
      </c>
      <c r="B30" s="155" t="s">
        <v>137</v>
      </c>
      <c r="C30" s="190" t="s">
        <v>138</v>
      </c>
      <c r="D30" s="157" t="s">
        <v>110</v>
      </c>
      <c r="E30" s="164">
        <v>2</v>
      </c>
      <c r="F30" s="167">
        <f t="shared" si="8"/>
        <v>0</v>
      </c>
      <c r="G30" s="168">
        <f t="shared" si="9"/>
        <v>0</v>
      </c>
      <c r="H30" s="168"/>
      <c r="I30" s="168">
        <f t="shared" si="10"/>
        <v>0</v>
      </c>
      <c r="J30" s="168"/>
      <c r="K30" s="168">
        <f t="shared" si="11"/>
        <v>0</v>
      </c>
      <c r="L30" s="168">
        <v>21</v>
      </c>
      <c r="M30" s="168">
        <f t="shared" si="12"/>
        <v>0</v>
      </c>
      <c r="N30" s="158">
        <v>0</v>
      </c>
      <c r="O30" s="158">
        <f t="shared" si="13"/>
        <v>0</v>
      </c>
      <c r="P30" s="158">
        <v>0</v>
      </c>
      <c r="Q30" s="158">
        <f t="shared" si="14"/>
        <v>0</v>
      </c>
      <c r="R30" s="158"/>
      <c r="S30" s="158"/>
      <c r="T30" s="159">
        <v>0</v>
      </c>
      <c r="U30" s="158">
        <f t="shared" si="15"/>
        <v>0</v>
      </c>
      <c r="V30" s="148"/>
      <c r="W30" s="148"/>
      <c r="X30" s="148"/>
      <c r="Y30" s="148"/>
      <c r="Z30" s="148"/>
      <c r="AA30" s="148"/>
      <c r="AB30" s="148"/>
      <c r="AC30" s="148"/>
      <c r="AD30" s="148"/>
      <c r="AE30" s="148" t="s">
        <v>95</v>
      </c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ht="22.5" outlineLevel="1" x14ac:dyDescent="0.2">
      <c r="A31" s="149">
        <v>22</v>
      </c>
      <c r="B31" s="155" t="s">
        <v>139</v>
      </c>
      <c r="C31" s="190" t="s">
        <v>140</v>
      </c>
      <c r="D31" s="157" t="s">
        <v>119</v>
      </c>
      <c r="E31" s="164">
        <v>1</v>
      </c>
      <c r="F31" s="167">
        <f t="shared" si="8"/>
        <v>0</v>
      </c>
      <c r="G31" s="168">
        <f t="shared" si="9"/>
        <v>0</v>
      </c>
      <c r="H31" s="168"/>
      <c r="I31" s="168">
        <f t="shared" si="10"/>
        <v>0</v>
      </c>
      <c r="J31" s="168"/>
      <c r="K31" s="168">
        <f t="shared" si="11"/>
        <v>0</v>
      </c>
      <c r="L31" s="168">
        <v>21</v>
      </c>
      <c r="M31" s="168">
        <f t="shared" si="12"/>
        <v>0</v>
      </c>
      <c r="N31" s="158">
        <v>0</v>
      </c>
      <c r="O31" s="158">
        <f t="shared" si="13"/>
        <v>0</v>
      </c>
      <c r="P31" s="158">
        <v>0</v>
      </c>
      <c r="Q31" s="158">
        <f t="shared" si="14"/>
        <v>0</v>
      </c>
      <c r="R31" s="158"/>
      <c r="S31" s="158"/>
      <c r="T31" s="159">
        <v>0</v>
      </c>
      <c r="U31" s="158">
        <f t="shared" si="15"/>
        <v>0</v>
      </c>
      <c r="V31" s="148"/>
      <c r="W31" s="148"/>
      <c r="X31" s="148"/>
      <c r="Y31" s="148"/>
      <c r="Z31" s="148"/>
      <c r="AA31" s="148"/>
      <c r="AB31" s="148"/>
      <c r="AC31" s="148"/>
      <c r="AD31" s="148"/>
      <c r="AE31" s="148" t="s">
        <v>95</v>
      </c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ht="22.5" outlineLevel="1" x14ac:dyDescent="0.2">
      <c r="A32" s="149">
        <v>23</v>
      </c>
      <c r="B32" s="155" t="s">
        <v>141</v>
      </c>
      <c r="C32" s="190" t="s">
        <v>142</v>
      </c>
      <c r="D32" s="157" t="s">
        <v>110</v>
      </c>
      <c r="E32" s="164">
        <v>3</v>
      </c>
      <c r="F32" s="167">
        <f t="shared" si="8"/>
        <v>0</v>
      </c>
      <c r="G32" s="168">
        <f t="shared" si="9"/>
        <v>0</v>
      </c>
      <c r="H32" s="168"/>
      <c r="I32" s="168">
        <f t="shared" si="10"/>
        <v>0</v>
      </c>
      <c r="J32" s="168"/>
      <c r="K32" s="168">
        <f t="shared" si="11"/>
        <v>0</v>
      </c>
      <c r="L32" s="168">
        <v>21</v>
      </c>
      <c r="M32" s="168">
        <f t="shared" si="12"/>
        <v>0</v>
      </c>
      <c r="N32" s="158">
        <v>0</v>
      </c>
      <c r="O32" s="158">
        <f t="shared" si="13"/>
        <v>0</v>
      </c>
      <c r="P32" s="158">
        <v>0</v>
      </c>
      <c r="Q32" s="158">
        <f t="shared" si="14"/>
        <v>0</v>
      </c>
      <c r="R32" s="158"/>
      <c r="S32" s="158"/>
      <c r="T32" s="159">
        <v>0</v>
      </c>
      <c r="U32" s="158">
        <f t="shared" si="15"/>
        <v>0</v>
      </c>
      <c r="V32" s="148"/>
      <c r="W32" s="148"/>
      <c r="X32" s="148"/>
      <c r="Y32" s="148"/>
      <c r="Z32" s="148"/>
      <c r="AA32" s="148"/>
      <c r="AB32" s="148"/>
      <c r="AC32" s="148"/>
      <c r="AD32" s="148"/>
      <c r="AE32" s="148" t="s">
        <v>95</v>
      </c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ht="22.5" outlineLevel="1" x14ac:dyDescent="0.2">
      <c r="A33" s="149">
        <v>24</v>
      </c>
      <c r="B33" s="155" t="s">
        <v>143</v>
      </c>
      <c r="C33" s="190" t="s">
        <v>144</v>
      </c>
      <c r="D33" s="157" t="s">
        <v>119</v>
      </c>
      <c r="E33" s="164">
        <v>2</v>
      </c>
      <c r="F33" s="167">
        <f t="shared" si="8"/>
        <v>0</v>
      </c>
      <c r="G33" s="168">
        <f t="shared" si="9"/>
        <v>0</v>
      </c>
      <c r="H33" s="168"/>
      <c r="I33" s="168">
        <f t="shared" si="10"/>
        <v>0</v>
      </c>
      <c r="J33" s="168"/>
      <c r="K33" s="168">
        <f t="shared" si="11"/>
        <v>0</v>
      </c>
      <c r="L33" s="168">
        <v>21</v>
      </c>
      <c r="M33" s="168">
        <f t="shared" si="12"/>
        <v>0</v>
      </c>
      <c r="N33" s="158">
        <v>0</v>
      </c>
      <c r="O33" s="158">
        <f t="shared" si="13"/>
        <v>0</v>
      </c>
      <c r="P33" s="158">
        <v>0</v>
      </c>
      <c r="Q33" s="158">
        <f t="shared" si="14"/>
        <v>0</v>
      </c>
      <c r="R33" s="158"/>
      <c r="S33" s="158"/>
      <c r="T33" s="159">
        <v>0</v>
      </c>
      <c r="U33" s="158">
        <f t="shared" si="15"/>
        <v>0</v>
      </c>
      <c r="V33" s="148"/>
      <c r="W33" s="148"/>
      <c r="X33" s="148"/>
      <c r="Y33" s="148"/>
      <c r="Z33" s="148"/>
      <c r="AA33" s="148"/>
      <c r="AB33" s="148"/>
      <c r="AC33" s="148"/>
      <c r="AD33" s="148"/>
      <c r="AE33" s="148" t="s">
        <v>95</v>
      </c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ht="22.5" outlineLevel="1" x14ac:dyDescent="0.2">
      <c r="A34" s="149">
        <v>25</v>
      </c>
      <c r="B34" s="155" t="s">
        <v>145</v>
      </c>
      <c r="C34" s="190" t="s">
        <v>146</v>
      </c>
      <c r="D34" s="157" t="s">
        <v>119</v>
      </c>
      <c r="E34" s="164">
        <v>1</v>
      </c>
      <c r="F34" s="167">
        <f t="shared" si="8"/>
        <v>0</v>
      </c>
      <c r="G34" s="168">
        <f t="shared" si="9"/>
        <v>0</v>
      </c>
      <c r="H34" s="168"/>
      <c r="I34" s="168">
        <f t="shared" si="10"/>
        <v>0</v>
      </c>
      <c r="J34" s="168"/>
      <c r="K34" s="168">
        <f t="shared" si="11"/>
        <v>0</v>
      </c>
      <c r="L34" s="168">
        <v>21</v>
      </c>
      <c r="M34" s="168">
        <f t="shared" si="12"/>
        <v>0</v>
      </c>
      <c r="N34" s="158">
        <v>0</v>
      </c>
      <c r="O34" s="158">
        <f t="shared" si="13"/>
        <v>0</v>
      </c>
      <c r="P34" s="158">
        <v>0</v>
      </c>
      <c r="Q34" s="158">
        <f t="shared" si="14"/>
        <v>0</v>
      </c>
      <c r="R34" s="158"/>
      <c r="S34" s="158"/>
      <c r="T34" s="159">
        <v>0</v>
      </c>
      <c r="U34" s="158">
        <f t="shared" si="15"/>
        <v>0</v>
      </c>
      <c r="V34" s="148"/>
      <c r="W34" s="148"/>
      <c r="X34" s="148"/>
      <c r="Y34" s="148"/>
      <c r="Z34" s="148"/>
      <c r="AA34" s="148"/>
      <c r="AB34" s="148"/>
      <c r="AC34" s="148"/>
      <c r="AD34" s="148"/>
      <c r="AE34" s="148" t="s">
        <v>95</v>
      </c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ht="22.5" outlineLevel="1" x14ac:dyDescent="0.2">
      <c r="A35" s="149">
        <v>26</v>
      </c>
      <c r="B35" s="155" t="s">
        <v>147</v>
      </c>
      <c r="C35" s="190" t="s">
        <v>148</v>
      </c>
      <c r="D35" s="157" t="s">
        <v>94</v>
      </c>
      <c r="E35" s="164">
        <v>1605</v>
      </c>
      <c r="F35" s="167">
        <f t="shared" si="8"/>
        <v>0</v>
      </c>
      <c r="G35" s="168">
        <f t="shared" si="9"/>
        <v>0</v>
      </c>
      <c r="H35" s="168"/>
      <c r="I35" s="168">
        <f t="shared" si="10"/>
        <v>0</v>
      </c>
      <c r="J35" s="168"/>
      <c r="K35" s="168">
        <f t="shared" si="11"/>
        <v>0</v>
      </c>
      <c r="L35" s="168">
        <v>21</v>
      </c>
      <c r="M35" s="168">
        <f t="shared" si="12"/>
        <v>0</v>
      </c>
      <c r="N35" s="158">
        <v>2.1000000000000001E-4</v>
      </c>
      <c r="O35" s="158">
        <f t="shared" si="13"/>
        <v>0.33705000000000002</v>
      </c>
      <c r="P35" s="158">
        <v>0</v>
      </c>
      <c r="Q35" s="158">
        <f t="shared" si="14"/>
        <v>0</v>
      </c>
      <c r="R35" s="158"/>
      <c r="S35" s="158"/>
      <c r="T35" s="159">
        <v>6.4149999999999999E-2</v>
      </c>
      <c r="U35" s="158">
        <f t="shared" si="15"/>
        <v>102.96</v>
      </c>
      <c r="V35" s="148"/>
      <c r="W35" s="148"/>
      <c r="X35" s="148"/>
      <c r="Y35" s="148"/>
      <c r="Z35" s="148"/>
      <c r="AA35" s="148"/>
      <c r="AB35" s="148"/>
      <c r="AC35" s="148"/>
      <c r="AD35" s="148"/>
      <c r="AE35" s="148" t="s">
        <v>95</v>
      </c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ht="22.5" outlineLevel="1" x14ac:dyDescent="0.2">
      <c r="A36" s="149"/>
      <c r="B36" s="155"/>
      <c r="C36" s="192" t="s">
        <v>149</v>
      </c>
      <c r="D36" s="163"/>
      <c r="E36" s="166">
        <v>230</v>
      </c>
      <c r="F36" s="168"/>
      <c r="G36" s="168"/>
      <c r="H36" s="168"/>
      <c r="I36" s="168"/>
      <c r="J36" s="168"/>
      <c r="K36" s="168"/>
      <c r="L36" s="168"/>
      <c r="M36" s="168"/>
      <c r="N36" s="158"/>
      <c r="O36" s="158"/>
      <c r="P36" s="158"/>
      <c r="Q36" s="158"/>
      <c r="R36" s="158"/>
      <c r="S36" s="158"/>
      <c r="T36" s="159"/>
      <c r="U36" s="158"/>
      <c r="V36" s="148"/>
      <c r="W36" s="148"/>
      <c r="X36" s="148"/>
      <c r="Y36" s="148"/>
      <c r="Z36" s="148"/>
      <c r="AA36" s="148"/>
      <c r="AB36" s="148"/>
      <c r="AC36" s="148"/>
      <c r="AD36" s="148"/>
      <c r="AE36" s="148" t="s">
        <v>150</v>
      </c>
      <c r="AF36" s="148">
        <v>0</v>
      </c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ht="22.5" outlineLevel="1" x14ac:dyDescent="0.2">
      <c r="A37" s="149"/>
      <c r="B37" s="155"/>
      <c r="C37" s="192" t="s">
        <v>151</v>
      </c>
      <c r="D37" s="163"/>
      <c r="E37" s="166">
        <v>210</v>
      </c>
      <c r="F37" s="168"/>
      <c r="G37" s="168"/>
      <c r="H37" s="168"/>
      <c r="I37" s="168"/>
      <c r="J37" s="168"/>
      <c r="K37" s="168"/>
      <c r="L37" s="168"/>
      <c r="M37" s="168"/>
      <c r="N37" s="158"/>
      <c r="O37" s="158"/>
      <c r="P37" s="158"/>
      <c r="Q37" s="158"/>
      <c r="R37" s="158"/>
      <c r="S37" s="158"/>
      <c r="T37" s="159"/>
      <c r="U37" s="158"/>
      <c r="V37" s="148"/>
      <c r="W37" s="148"/>
      <c r="X37" s="148"/>
      <c r="Y37" s="148"/>
      <c r="Z37" s="148"/>
      <c r="AA37" s="148"/>
      <c r="AB37" s="148"/>
      <c r="AC37" s="148"/>
      <c r="AD37" s="148"/>
      <c r="AE37" s="148" t="s">
        <v>150</v>
      </c>
      <c r="AF37" s="148">
        <v>0</v>
      </c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outlineLevel="1" x14ac:dyDescent="0.2">
      <c r="A38" s="149"/>
      <c r="B38" s="155"/>
      <c r="C38" s="192" t="s">
        <v>152</v>
      </c>
      <c r="D38" s="163"/>
      <c r="E38" s="166">
        <v>20</v>
      </c>
      <c r="F38" s="168"/>
      <c r="G38" s="168"/>
      <c r="H38" s="168"/>
      <c r="I38" s="168"/>
      <c r="J38" s="168"/>
      <c r="K38" s="168"/>
      <c r="L38" s="168"/>
      <c r="M38" s="168"/>
      <c r="N38" s="158"/>
      <c r="O38" s="158"/>
      <c r="P38" s="158"/>
      <c r="Q38" s="158"/>
      <c r="R38" s="158"/>
      <c r="S38" s="158"/>
      <c r="T38" s="159"/>
      <c r="U38" s="158"/>
      <c r="V38" s="148"/>
      <c r="W38" s="148"/>
      <c r="X38" s="148"/>
      <c r="Y38" s="148"/>
      <c r="Z38" s="148"/>
      <c r="AA38" s="148"/>
      <c r="AB38" s="148"/>
      <c r="AC38" s="148"/>
      <c r="AD38" s="148"/>
      <c r="AE38" s="148" t="s">
        <v>150</v>
      </c>
      <c r="AF38" s="148">
        <v>0</v>
      </c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ht="22.5" outlineLevel="1" x14ac:dyDescent="0.2">
      <c r="A39" s="149"/>
      <c r="B39" s="155"/>
      <c r="C39" s="192" t="s">
        <v>153</v>
      </c>
      <c r="D39" s="163"/>
      <c r="E39" s="166">
        <v>870</v>
      </c>
      <c r="F39" s="168"/>
      <c r="G39" s="168"/>
      <c r="H39" s="168"/>
      <c r="I39" s="168"/>
      <c r="J39" s="168"/>
      <c r="K39" s="168"/>
      <c r="L39" s="168"/>
      <c r="M39" s="168"/>
      <c r="N39" s="158"/>
      <c r="O39" s="158"/>
      <c r="P39" s="158"/>
      <c r="Q39" s="158"/>
      <c r="R39" s="158"/>
      <c r="S39" s="158"/>
      <c r="T39" s="159"/>
      <c r="U39" s="158"/>
      <c r="V39" s="148"/>
      <c r="W39" s="148"/>
      <c r="X39" s="148"/>
      <c r="Y39" s="148"/>
      <c r="Z39" s="148"/>
      <c r="AA39" s="148"/>
      <c r="AB39" s="148"/>
      <c r="AC39" s="148"/>
      <c r="AD39" s="148"/>
      <c r="AE39" s="148" t="s">
        <v>150</v>
      </c>
      <c r="AF39" s="148">
        <v>0</v>
      </c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outlineLevel="1" x14ac:dyDescent="0.2">
      <c r="A40" s="149"/>
      <c r="B40" s="155"/>
      <c r="C40" s="192" t="s">
        <v>154</v>
      </c>
      <c r="D40" s="163"/>
      <c r="E40" s="166">
        <v>200</v>
      </c>
      <c r="F40" s="168"/>
      <c r="G40" s="168"/>
      <c r="H40" s="168"/>
      <c r="I40" s="168"/>
      <c r="J40" s="168"/>
      <c r="K40" s="168"/>
      <c r="L40" s="168"/>
      <c r="M40" s="168"/>
      <c r="N40" s="158"/>
      <c r="O40" s="158"/>
      <c r="P40" s="158"/>
      <c r="Q40" s="158"/>
      <c r="R40" s="158"/>
      <c r="S40" s="158"/>
      <c r="T40" s="159"/>
      <c r="U40" s="158"/>
      <c r="V40" s="148"/>
      <c r="W40" s="148"/>
      <c r="X40" s="148"/>
      <c r="Y40" s="148"/>
      <c r="Z40" s="148"/>
      <c r="AA40" s="148"/>
      <c r="AB40" s="148"/>
      <c r="AC40" s="148"/>
      <c r="AD40" s="148"/>
      <c r="AE40" s="148" t="s">
        <v>150</v>
      </c>
      <c r="AF40" s="148">
        <v>0</v>
      </c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outlineLevel="1" x14ac:dyDescent="0.2">
      <c r="A41" s="149"/>
      <c r="B41" s="155"/>
      <c r="C41" s="192" t="s">
        <v>155</v>
      </c>
      <c r="D41" s="163"/>
      <c r="E41" s="166">
        <v>75</v>
      </c>
      <c r="F41" s="168"/>
      <c r="G41" s="168"/>
      <c r="H41" s="168"/>
      <c r="I41" s="168"/>
      <c r="J41" s="168"/>
      <c r="K41" s="168"/>
      <c r="L41" s="168"/>
      <c r="M41" s="168"/>
      <c r="N41" s="158"/>
      <c r="O41" s="158"/>
      <c r="P41" s="158"/>
      <c r="Q41" s="158"/>
      <c r="R41" s="158"/>
      <c r="S41" s="158"/>
      <c r="T41" s="159"/>
      <c r="U41" s="158"/>
      <c r="V41" s="148"/>
      <c r="W41" s="148"/>
      <c r="X41" s="148"/>
      <c r="Y41" s="148"/>
      <c r="Z41" s="148"/>
      <c r="AA41" s="148"/>
      <c r="AB41" s="148"/>
      <c r="AC41" s="148"/>
      <c r="AD41" s="148"/>
      <c r="AE41" s="148" t="s">
        <v>150</v>
      </c>
      <c r="AF41" s="148">
        <v>0</v>
      </c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ht="22.5" outlineLevel="1" x14ac:dyDescent="0.2">
      <c r="A42" s="149">
        <v>27</v>
      </c>
      <c r="B42" s="155" t="s">
        <v>156</v>
      </c>
      <c r="C42" s="190" t="s">
        <v>157</v>
      </c>
      <c r="D42" s="157" t="s">
        <v>94</v>
      </c>
      <c r="E42" s="164">
        <v>410</v>
      </c>
      <c r="F42" s="167">
        <f>H42+J42</f>
        <v>0</v>
      </c>
      <c r="G42" s="168">
        <f>ROUND(E42*F42,2)</f>
        <v>0</v>
      </c>
      <c r="H42" s="168"/>
      <c r="I42" s="168">
        <f>ROUND(E42*H42,2)</f>
        <v>0</v>
      </c>
      <c r="J42" s="168"/>
      <c r="K42" s="168">
        <f>ROUND(E42*J42,2)</f>
        <v>0</v>
      </c>
      <c r="L42" s="168">
        <v>21</v>
      </c>
      <c r="M42" s="168">
        <f>G42*(1+L42/100)</f>
        <v>0</v>
      </c>
      <c r="N42" s="158">
        <v>1.6000000000000001E-4</v>
      </c>
      <c r="O42" s="158">
        <f>ROUND(E42*N42,5)</f>
        <v>6.5600000000000006E-2</v>
      </c>
      <c r="P42" s="158">
        <v>0</v>
      </c>
      <c r="Q42" s="158">
        <f>ROUND(E42*P42,5)</f>
        <v>0</v>
      </c>
      <c r="R42" s="158"/>
      <c r="S42" s="158"/>
      <c r="T42" s="159">
        <v>6.4000000000000001E-2</v>
      </c>
      <c r="U42" s="158">
        <f>ROUND(E42*T42,2)</f>
        <v>26.24</v>
      </c>
      <c r="V42" s="148"/>
      <c r="W42" s="148"/>
      <c r="X42" s="148"/>
      <c r="Y42" s="148"/>
      <c r="Z42" s="148"/>
      <c r="AA42" s="148"/>
      <c r="AB42" s="148"/>
      <c r="AC42" s="148"/>
      <c r="AD42" s="148"/>
      <c r="AE42" s="148" t="s">
        <v>95</v>
      </c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ht="22.5" outlineLevel="1" x14ac:dyDescent="0.2">
      <c r="A43" s="149"/>
      <c r="B43" s="155"/>
      <c r="C43" s="192" t="s">
        <v>158</v>
      </c>
      <c r="D43" s="163"/>
      <c r="E43" s="166">
        <v>85</v>
      </c>
      <c r="F43" s="168"/>
      <c r="G43" s="168"/>
      <c r="H43" s="168"/>
      <c r="I43" s="168"/>
      <c r="J43" s="168"/>
      <c r="K43" s="168"/>
      <c r="L43" s="168"/>
      <c r="M43" s="168"/>
      <c r="N43" s="158"/>
      <c r="O43" s="158"/>
      <c r="P43" s="158"/>
      <c r="Q43" s="158"/>
      <c r="R43" s="158"/>
      <c r="S43" s="158"/>
      <c r="T43" s="159"/>
      <c r="U43" s="158"/>
      <c r="V43" s="148"/>
      <c r="W43" s="148"/>
      <c r="X43" s="148"/>
      <c r="Y43" s="148"/>
      <c r="Z43" s="148"/>
      <c r="AA43" s="148"/>
      <c r="AB43" s="148"/>
      <c r="AC43" s="148"/>
      <c r="AD43" s="148"/>
      <c r="AE43" s="148" t="s">
        <v>150</v>
      </c>
      <c r="AF43" s="148">
        <v>0</v>
      </c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outlineLevel="1" x14ac:dyDescent="0.2">
      <c r="A44" s="149"/>
      <c r="B44" s="155"/>
      <c r="C44" s="192" t="s">
        <v>159</v>
      </c>
      <c r="D44" s="163"/>
      <c r="E44" s="166">
        <v>10</v>
      </c>
      <c r="F44" s="168"/>
      <c r="G44" s="168"/>
      <c r="H44" s="168"/>
      <c r="I44" s="168"/>
      <c r="J44" s="168"/>
      <c r="K44" s="168"/>
      <c r="L44" s="168"/>
      <c r="M44" s="168"/>
      <c r="N44" s="158"/>
      <c r="O44" s="158"/>
      <c r="P44" s="158"/>
      <c r="Q44" s="158"/>
      <c r="R44" s="158"/>
      <c r="S44" s="158"/>
      <c r="T44" s="159"/>
      <c r="U44" s="158"/>
      <c r="V44" s="148"/>
      <c r="W44" s="148"/>
      <c r="X44" s="148"/>
      <c r="Y44" s="148"/>
      <c r="Z44" s="148"/>
      <c r="AA44" s="148"/>
      <c r="AB44" s="148"/>
      <c r="AC44" s="148"/>
      <c r="AD44" s="148"/>
      <c r="AE44" s="148" t="s">
        <v>150</v>
      </c>
      <c r="AF44" s="148">
        <v>0</v>
      </c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outlineLevel="1" x14ac:dyDescent="0.2">
      <c r="A45" s="149"/>
      <c r="B45" s="155"/>
      <c r="C45" s="192" t="s">
        <v>160</v>
      </c>
      <c r="D45" s="163"/>
      <c r="E45" s="166">
        <v>280</v>
      </c>
      <c r="F45" s="168"/>
      <c r="G45" s="168"/>
      <c r="H45" s="168"/>
      <c r="I45" s="168"/>
      <c r="J45" s="168"/>
      <c r="K45" s="168"/>
      <c r="L45" s="168"/>
      <c r="M45" s="168"/>
      <c r="N45" s="158"/>
      <c r="O45" s="158"/>
      <c r="P45" s="158"/>
      <c r="Q45" s="158"/>
      <c r="R45" s="158"/>
      <c r="S45" s="158"/>
      <c r="T45" s="159"/>
      <c r="U45" s="158"/>
      <c r="V45" s="148"/>
      <c r="W45" s="148"/>
      <c r="X45" s="148"/>
      <c r="Y45" s="148"/>
      <c r="Z45" s="148"/>
      <c r="AA45" s="148"/>
      <c r="AB45" s="148"/>
      <c r="AC45" s="148"/>
      <c r="AD45" s="148"/>
      <c r="AE45" s="148" t="s">
        <v>150</v>
      </c>
      <c r="AF45" s="148">
        <v>0</v>
      </c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outlineLevel="1" x14ac:dyDescent="0.2">
      <c r="A46" s="149"/>
      <c r="B46" s="155"/>
      <c r="C46" s="192" t="s">
        <v>161</v>
      </c>
      <c r="D46" s="163"/>
      <c r="E46" s="166">
        <v>35</v>
      </c>
      <c r="F46" s="168"/>
      <c r="G46" s="168"/>
      <c r="H46" s="168"/>
      <c r="I46" s="168"/>
      <c r="J46" s="168"/>
      <c r="K46" s="168"/>
      <c r="L46" s="168"/>
      <c r="M46" s="168"/>
      <c r="N46" s="158"/>
      <c r="O46" s="158"/>
      <c r="P46" s="158"/>
      <c r="Q46" s="158"/>
      <c r="R46" s="158"/>
      <c r="S46" s="158"/>
      <c r="T46" s="159"/>
      <c r="U46" s="158"/>
      <c r="V46" s="148"/>
      <c r="W46" s="148"/>
      <c r="X46" s="148"/>
      <c r="Y46" s="148"/>
      <c r="Z46" s="148"/>
      <c r="AA46" s="148"/>
      <c r="AB46" s="148"/>
      <c r="AC46" s="148"/>
      <c r="AD46" s="148"/>
      <c r="AE46" s="148" t="s">
        <v>150</v>
      </c>
      <c r="AF46" s="148">
        <v>0</v>
      </c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outlineLevel="1" x14ac:dyDescent="0.2">
      <c r="A47" s="149">
        <v>28</v>
      </c>
      <c r="B47" s="155" t="s">
        <v>162</v>
      </c>
      <c r="C47" s="190" t="s">
        <v>163</v>
      </c>
      <c r="D47" s="157" t="s">
        <v>110</v>
      </c>
      <c r="E47" s="164">
        <v>3</v>
      </c>
      <c r="F47" s="167">
        <f>H47+J47</f>
        <v>0</v>
      </c>
      <c r="G47" s="168">
        <f>ROUND(E47*F47,2)</f>
        <v>0</v>
      </c>
      <c r="H47" s="168"/>
      <c r="I47" s="168">
        <f>ROUND(E47*H47,2)</f>
        <v>0</v>
      </c>
      <c r="J47" s="168"/>
      <c r="K47" s="168">
        <f>ROUND(E47*J47,2)</f>
        <v>0</v>
      </c>
      <c r="L47" s="168">
        <v>21</v>
      </c>
      <c r="M47" s="168">
        <f>G47*(1+L47/100)</f>
        <v>0</v>
      </c>
      <c r="N47" s="158">
        <v>0</v>
      </c>
      <c r="O47" s="158">
        <f>ROUND(E47*N47,5)</f>
        <v>0</v>
      </c>
      <c r="P47" s="158">
        <v>0</v>
      </c>
      <c r="Q47" s="158">
        <f>ROUND(E47*P47,5)</f>
        <v>0</v>
      </c>
      <c r="R47" s="158"/>
      <c r="S47" s="158"/>
      <c r="T47" s="159">
        <v>0</v>
      </c>
      <c r="U47" s="158">
        <f>ROUND(E47*T47,2)</f>
        <v>0</v>
      </c>
      <c r="V47" s="148"/>
      <c r="W47" s="148"/>
      <c r="X47" s="148"/>
      <c r="Y47" s="148"/>
      <c r="Z47" s="148"/>
      <c r="AA47" s="148"/>
      <c r="AB47" s="148"/>
      <c r="AC47" s="148"/>
      <c r="AD47" s="148"/>
      <c r="AE47" s="148" t="s">
        <v>95</v>
      </c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 ht="22.5" outlineLevel="1" x14ac:dyDescent="0.2">
      <c r="A48" s="149"/>
      <c r="B48" s="155"/>
      <c r="C48" s="192" t="s">
        <v>164</v>
      </c>
      <c r="D48" s="163"/>
      <c r="E48" s="166">
        <v>1</v>
      </c>
      <c r="F48" s="168"/>
      <c r="G48" s="168"/>
      <c r="H48" s="168"/>
      <c r="I48" s="168"/>
      <c r="J48" s="168"/>
      <c r="K48" s="168"/>
      <c r="L48" s="168"/>
      <c r="M48" s="168"/>
      <c r="N48" s="158"/>
      <c r="O48" s="158"/>
      <c r="P48" s="158"/>
      <c r="Q48" s="158"/>
      <c r="R48" s="158"/>
      <c r="S48" s="158"/>
      <c r="T48" s="159"/>
      <c r="U48" s="158"/>
      <c r="V48" s="148"/>
      <c r="W48" s="148"/>
      <c r="X48" s="148"/>
      <c r="Y48" s="148"/>
      <c r="Z48" s="148"/>
      <c r="AA48" s="148"/>
      <c r="AB48" s="148"/>
      <c r="AC48" s="148"/>
      <c r="AD48" s="148"/>
      <c r="AE48" s="148" t="s">
        <v>150</v>
      </c>
      <c r="AF48" s="148">
        <v>0</v>
      </c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outlineLevel="1" x14ac:dyDescent="0.2">
      <c r="A49" s="149"/>
      <c r="B49" s="155"/>
      <c r="C49" s="192" t="s">
        <v>165</v>
      </c>
      <c r="D49" s="163"/>
      <c r="E49" s="166">
        <v>2</v>
      </c>
      <c r="F49" s="168"/>
      <c r="G49" s="168"/>
      <c r="H49" s="168"/>
      <c r="I49" s="168"/>
      <c r="J49" s="168"/>
      <c r="K49" s="168"/>
      <c r="L49" s="168"/>
      <c r="M49" s="168"/>
      <c r="N49" s="158"/>
      <c r="O49" s="158"/>
      <c r="P49" s="158"/>
      <c r="Q49" s="158"/>
      <c r="R49" s="158"/>
      <c r="S49" s="158"/>
      <c r="T49" s="159"/>
      <c r="U49" s="158"/>
      <c r="V49" s="148"/>
      <c r="W49" s="148"/>
      <c r="X49" s="148"/>
      <c r="Y49" s="148"/>
      <c r="Z49" s="148"/>
      <c r="AA49" s="148"/>
      <c r="AB49" s="148"/>
      <c r="AC49" s="148"/>
      <c r="AD49" s="148"/>
      <c r="AE49" s="148" t="s">
        <v>150</v>
      </c>
      <c r="AF49" s="148">
        <v>0</v>
      </c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outlineLevel="1" x14ac:dyDescent="0.2">
      <c r="A50" s="149">
        <v>29</v>
      </c>
      <c r="B50" s="155" t="s">
        <v>166</v>
      </c>
      <c r="C50" s="190" t="s">
        <v>167</v>
      </c>
      <c r="D50" s="157" t="s">
        <v>110</v>
      </c>
      <c r="E50" s="164">
        <v>20</v>
      </c>
      <c r="F50" s="167">
        <f>H50+J50</f>
        <v>0</v>
      </c>
      <c r="G50" s="168">
        <f>ROUND(E50*F50,2)</f>
        <v>0</v>
      </c>
      <c r="H50" s="168"/>
      <c r="I50" s="168">
        <f>ROUND(E50*H50,2)</f>
        <v>0</v>
      </c>
      <c r="J50" s="168"/>
      <c r="K50" s="168">
        <f>ROUND(E50*J50,2)</f>
        <v>0</v>
      </c>
      <c r="L50" s="168">
        <v>21</v>
      </c>
      <c r="M50" s="168">
        <f>G50*(1+L50/100)</f>
        <v>0</v>
      </c>
      <c r="N50" s="158">
        <v>0</v>
      </c>
      <c r="O50" s="158">
        <f>ROUND(E50*N50,5)</f>
        <v>0</v>
      </c>
      <c r="P50" s="158">
        <v>0</v>
      </c>
      <c r="Q50" s="158">
        <f>ROUND(E50*P50,5)</f>
        <v>0</v>
      </c>
      <c r="R50" s="158"/>
      <c r="S50" s="158"/>
      <c r="T50" s="159">
        <v>0</v>
      </c>
      <c r="U50" s="158">
        <f>ROUND(E50*T50,2)</f>
        <v>0</v>
      </c>
      <c r="V50" s="148"/>
      <c r="W50" s="148"/>
      <c r="X50" s="148"/>
      <c r="Y50" s="148"/>
      <c r="Z50" s="148"/>
      <c r="AA50" s="148"/>
      <c r="AB50" s="148"/>
      <c r="AC50" s="148"/>
      <c r="AD50" s="148"/>
      <c r="AE50" s="148" t="s">
        <v>95</v>
      </c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ht="22.5" outlineLevel="1" x14ac:dyDescent="0.2">
      <c r="A51" s="149"/>
      <c r="B51" s="155"/>
      <c r="C51" s="192" t="s">
        <v>168</v>
      </c>
      <c r="D51" s="163"/>
      <c r="E51" s="166">
        <v>6</v>
      </c>
      <c r="F51" s="168"/>
      <c r="G51" s="168"/>
      <c r="H51" s="168"/>
      <c r="I51" s="168"/>
      <c r="J51" s="168"/>
      <c r="K51" s="168"/>
      <c r="L51" s="168"/>
      <c r="M51" s="168"/>
      <c r="N51" s="158"/>
      <c r="O51" s="158"/>
      <c r="P51" s="158"/>
      <c r="Q51" s="158"/>
      <c r="R51" s="158"/>
      <c r="S51" s="158"/>
      <c r="T51" s="159"/>
      <c r="U51" s="158"/>
      <c r="V51" s="148"/>
      <c r="W51" s="148"/>
      <c r="X51" s="148"/>
      <c r="Y51" s="148"/>
      <c r="Z51" s="148"/>
      <c r="AA51" s="148"/>
      <c r="AB51" s="148"/>
      <c r="AC51" s="148"/>
      <c r="AD51" s="148"/>
      <c r="AE51" s="148" t="s">
        <v>150</v>
      </c>
      <c r="AF51" s="148">
        <v>0</v>
      </c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outlineLevel="1" x14ac:dyDescent="0.2">
      <c r="A52" s="149"/>
      <c r="B52" s="155"/>
      <c r="C52" s="192" t="s">
        <v>169</v>
      </c>
      <c r="D52" s="163"/>
      <c r="E52" s="166">
        <v>4</v>
      </c>
      <c r="F52" s="168"/>
      <c r="G52" s="168"/>
      <c r="H52" s="168"/>
      <c r="I52" s="168"/>
      <c r="J52" s="168"/>
      <c r="K52" s="168"/>
      <c r="L52" s="168"/>
      <c r="M52" s="168"/>
      <c r="N52" s="158"/>
      <c r="O52" s="158"/>
      <c r="P52" s="158"/>
      <c r="Q52" s="158"/>
      <c r="R52" s="158"/>
      <c r="S52" s="158"/>
      <c r="T52" s="159"/>
      <c r="U52" s="158"/>
      <c r="V52" s="148"/>
      <c r="W52" s="148"/>
      <c r="X52" s="148"/>
      <c r="Y52" s="148"/>
      <c r="Z52" s="148"/>
      <c r="AA52" s="148"/>
      <c r="AB52" s="148"/>
      <c r="AC52" s="148"/>
      <c r="AD52" s="148"/>
      <c r="AE52" s="148" t="s">
        <v>150</v>
      </c>
      <c r="AF52" s="148">
        <v>0</v>
      </c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ht="22.5" outlineLevel="1" x14ac:dyDescent="0.2">
      <c r="A53" s="149"/>
      <c r="B53" s="155"/>
      <c r="C53" s="192" t="s">
        <v>170</v>
      </c>
      <c r="D53" s="163"/>
      <c r="E53" s="166">
        <v>8</v>
      </c>
      <c r="F53" s="168"/>
      <c r="G53" s="168"/>
      <c r="H53" s="168"/>
      <c r="I53" s="168"/>
      <c r="J53" s="168"/>
      <c r="K53" s="168"/>
      <c r="L53" s="168"/>
      <c r="M53" s="168"/>
      <c r="N53" s="158"/>
      <c r="O53" s="158"/>
      <c r="P53" s="158"/>
      <c r="Q53" s="158"/>
      <c r="R53" s="158"/>
      <c r="S53" s="158"/>
      <c r="T53" s="159"/>
      <c r="U53" s="158"/>
      <c r="V53" s="148"/>
      <c r="W53" s="148"/>
      <c r="X53" s="148"/>
      <c r="Y53" s="148"/>
      <c r="Z53" s="148"/>
      <c r="AA53" s="148"/>
      <c r="AB53" s="148"/>
      <c r="AC53" s="148"/>
      <c r="AD53" s="148"/>
      <c r="AE53" s="148" t="s">
        <v>150</v>
      </c>
      <c r="AF53" s="148">
        <v>0</v>
      </c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outlineLevel="1" x14ac:dyDescent="0.2">
      <c r="A54" s="149"/>
      <c r="B54" s="155"/>
      <c r="C54" s="192" t="s">
        <v>165</v>
      </c>
      <c r="D54" s="163"/>
      <c r="E54" s="166">
        <v>2</v>
      </c>
      <c r="F54" s="168"/>
      <c r="G54" s="168"/>
      <c r="H54" s="168"/>
      <c r="I54" s="168"/>
      <c r="J54" s="168"/>
      <c r="K54" s="168"/>
      <c r="L54" s="168"/>
      <c r="M54" s="168"/>
      <c r="N54" s="158"/>
      <c r="O54" s="158"/>
      <c r="P54" s="158"/>
      <c r="Q54" s="158"/>
      <c r="R54" s="158"/>
      <c r="S54" s="158"/>
      <c r="T54" s="159"/>
      <c r="U54" s="158"/>
      <c r="V54" s="148"/>
      <c r="W54" s="148"/>
      <c r="X54" s="148"/>
      <c r="Y54" s="148"/>
      <c r="Z54" s="148"/>
      <c r="AA54" s="148"/>
      <c r="AB54" s="148"/>
      <c r="AC54" s="148"/>
      <c r="AD54" s="148"/>
      <c r="AE54" s="148" t="s">
        <v>150</v>
      </c>
      <c r="AF54" s="148">
        <v>0</v>
      </c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outlineLevel="1" x14ac:dyDescent="0.2">
      <c r="A55" s="149">
        <v>30</v>
      </c>
      <c r="B55" s="155" t="s">
        <v>171</v>
      </c>
      <c r="C55" s="190" t="s">
        <v>172</v>
      </c>
      <c r="D55" s="157" t="s">
        <v>94</v>
      </c>
      <c r="E55" s="164">
        <v>515</v>
      </c>
      <c r="F55" s="167">
        <f>H55+J55</f>
        <v>0</v>
      </c>
      <c r="G55" s="168">
        <f>ROUND(E55*F55,2)</f>
        <v>0</v>
      </c>
      <c r="H55" s="168"/>
      <c r="I55" s="168">
        <f>ROUND(E55*H55,2)</f>
        <v>0</v>
      </c>
      <c r="J55" s="168"/>
      <c r="K55" s="168">
        <f>ROUND(E55*J55,2)</f>
        <v>0</v>
      </c>
      <c r="L55" s="168">
        <v>21</v>
      </c>
      <c r="M55" s="168">
        <f>G55*(1+L55/100)</f>
        <v>0</v>
      </c>
      <c r="N55" s="158">
        <v>0</v>
      </c>
      <c r="O55" s="158">
        <f>ROUND(E55*N55,5)</f>
        <v>0</v>
      </c>
      <c r="P55" s="158">
        <v>0</v>
      </c>
      <c r="Q55" s="158">
        <f>ROUND(E55*P55,5)</f>
        <v>0</v>
      </c>
      <c r="R55" s="158"/>
      <c r="S55" s="158"/>
      <c r="T55" s="159">
        <v>0</v>
      </c>
      <c r="U55" s="158">
        <f>ROUND(E55*T55,2)</f>
        <v>0</v>
      </c>
      <c r="V55" s="148"/>
      <c r="W55" s="148"/>
      <c r="X55" s="148"/>
      <c r="Y55" s="148"/>
      <c r="Z55" s="148"/>
      <c r="AA55" s="148"/>
      <c r="AB55" s="148"/>
      <c r="AC55" s="148"/>
      <c r="AD55" s="148"/>
      <c r="AE55" s="148" t="s">
        <v>95</v>
      </c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60" ht="22.5" outlineLevel="1" x14ac:dyDescent="0.2">
      <c r="A56" s="149"/>
      <c r="B56" s="155"/>
      <c r="C56" s="192" t="s">
        <v>173</v>
      </c>
      <c r="D56" s="163"/>
      <c r="E56" s="166">
        <v>70</v>
      </c>
      <c r="F56" s="168"/>
      <c r="G56" s="168"/>
      <c r="H56" s="168"/>
      <c r="I56" s="168"/>
      <c r="J56" s="168"/>
      <c r="K56" s="168"/>
      <c r="L56" s="168"/>
      <c r="M56" s="168"/>
      <c r="N56" s="158"/>
      <c r="O56" s="158"/>
      <c r="P56" s="158"/>
      <c r="Q56" s="158"/>
      <c r="R56" s="158"/>
      <c r="S56" s="158"/>
      <c r="T56" s="159"/>
      <c r="U56" s="158"/>
      <c r="V56" s="148"/>
      <c r="W56" s="148"/>
      <c r="X56" s="148"/>
      <c r="Y56" s="148"/>
      <c r="Z56" s="148"/>
      <c r="AA56" s="148"/>
      <c r="AB56" s="148"/>
      <c r="AC56" s="148"/>
      <c r="AD56" s="148"/>
      <c r="AE56" s="148" t="s">
        <v>150</v>
      </c>
      <c r="AF56" s="148">
        <v>0</v>
      </c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</row>
    <row r="57" spans="1:60" ht="22.5" outlineLevel="1" x14ac:dyDescent="0.2">
      <c r="A57" s="149"/>
      <c r="B57" s="155"/>
      <c r="C57" s="192" t="s">
        <v>174</v>
      </c>
      <c r="D57" s="163"/>
      <c r="E57" s="166">
        <v>70</v>
      </c>
      <c r="F57" s="168"/>
      <c r="G57" s="168"/>
      <c r="H57" s="168"/>
      <c r="I57" s="168"/>
      <c r="J57" s="168"/>
      <c r="K57" s="168"/>
      <c r="L57" s="168"/>
      <c r="M57" s="168"/>
      <c r="N57" s="158"/>
      <c r="O57" s="158"/>
      <c r="P57" s="158"/>
      <c r="Q57" s="158"/>
      <c r="R57" s="158"/>
      <c r="S57" s="158"/>
      <c r="T57" s="159"/>
      <c r="U57" s="158"/>
      <c r="V57" s="148"/>
      <c r="W57" s="148"/>
      <c r="X57" s="148"/>
      <c r="Y57" s="148"/>
      <c r="Z57" s="148"/>
      <c r="AA57" s="148"/>
      <c r="AB57" s="148"/>
      <c r="AC57" s="148"/>
      <c r="AD57" s="148"/>
      <c r="AE57" s="148" t="s">
        <v>150</v>
      </c>
      <c r="AF57" s="148">
        <v>0</v>
      </c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60" ht="22.5" outlineLevel="1" x14ac:dyDescent="0.2">
      <c r="A58" s="149"/>
      <c r="B58" s="155"/>
      <c r="C58" s="192" t="s">
        <v>175</v>
      </c>
      <c r="D58" s="163"/>
      <c r="E58" s="166">
        <v>250</v>
      </c>
      <c r="F58" s="168"/>
      <c r="G58" s="168"/>
      <c r="H58" s="168"/>
      <c r="I58" s="168"/>
      <c r="J58" s="168"/>
      <c r="K58" s="168"/>
      <c r="L58" s="168"/>
      <c r="M58" s="168"/>
      <c r="N58" s="158"/>
      <c r="O58" s="158"/>
      <c r="P58" s="158"/>
      <c r="Q58" s="158"/>
      <c r="R58" s="158"/>
      <c r="S58" s="158"/>
      <c r="T58" s="159"/>
      <c r="U58" s="158"/>
      <c r="V58" s="148"/>
      <c r="W58" s="148"/>
      <c r="X58" s="148"/>
      <c r="Y58" s="148"/>
      <c r="Z58" s="148"/>
      <c r="AA58" s="148"/>
      <c r="AB58" s="148"/>
      <c r="AC58" s="148"/>
      <c r="AD58" s="148"/>
      <c r="AE58" s="148" t="s">
        <v>150</v>
      </c>
      <c r="AF58" s="148">
        <v>0</v>
      </c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</row>
    <row r="59" spans="1:60" outlineLevel="1" x14ac:dyDescent="0.2">
      <c r="A59" s="149"/>
      <c r="B59" s="155"/>
      <c r="C59" s="192" t="s">
        <v>176</v>
      </c>
      <c r="D59" s="163"/>
      <c r="E59" s="166">
        <v>90</v>
      </c>
      <c r="F59" s="168"/>
      <c r="G59" s="168"/>
      <c r="H59" s="168"/>
      <c r="I59" s="168"/>
      <c r="J59" s="168"/>
      <c r="K59" s="168"/>
      <c r="L59" s="168"/>
      <c r="M59" s="168"/>
      <c r="N59" s="158"/>
      <c r="O59" s="158"/>
      <c r="P59" s="158"/>
      <c r="Q59" s="158"/>
      <c r="R59" s="158"/>
      <c r="S59" s="158"/>
      <c r="T59" s="159"/>
      <c r="U59" s="158"/>
      <c r="V59" s="148"/>
      <c r="W59" s="148"/>
      <c r="X59" s="148"/>
      <c r="Y59" s="148"/>
      <c r="Z59" s="148"/>
      <c r="AA59" s="148"/>
      <c r="AB59" s="148"/>
      <c r="AC59" s="148"/>
      <c r="AD59" s="148"/>
      <c r="AE59" s="148" t="s">
        <v>150</v>
      </c>
      <c r="AF59" s="148">
        <v>0</v>
      </c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outlineLevel="1" x14ac:dyDescent="0.2">
      <c r="A60" s="149"/>
      <c r="B60" s="155"/>
      <c r="C60" s="192" t="s">
        <v>161</v>
      </c>
      <c r="D60" s="163"/>
      <c r="E60" s="166">
        <v>35</v>
      </c>
      <c r="F60" s="168"/>
      <c r="G60" s="168"/>
      <c r="H60" s="168"/>
      <c r="I60" s="168"/>
      <c r="J60" s="168"/>
      <c r="K60" s="168"/>
      <c r="L60" s="168"/>
      <c r="M60" s="168"/>
      <c r="N60" s="158"/>
      <c r="O60" s="158"/>
      <c r="P60" s="158"/>
      <c r="Q60" s="158"/>
      <c r="R60" s="158"/>
      <c r="S60" s="158"/>
      <c r="T60" s="159"/>
      <c r="U60" s="158"/>
      <c r="V60" s="148"/>
      <c r="W60" s="148"/>
      <c r="X60" s="148"/>
      <c r="Y60" s="148"/>
      <c r="Z60" s="148"/>
      <c r="AA60" s="148"/>
      <c r="AB60" s="148"/>
      <c r="AC60" s="148"/>
      <c r="AD60" s="148"/>
      <c r="AE60" s="148" t="s">
        <v>150</v>
      </c>
      <c r="AF60" s="148">
        <v>0</v>
      </c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</row>
    <row r="61" spans="1:60" outlineLevel="1" x14ac:dyDescent="0.2">
      <c r="A61" s="149">
        <v>31</v>
      </c>
      <c r="B61" s="155" t="s">
        <v>177</v>
      </c>
      <c r="C61" s="190" t="s">
        <v>178</v>
      </c>
      <c r="D61" s="157" t="s">
        <v>110</v>
      </c>
      <c r="E61" s="164">
        <v>106</v>
      </c>
      <c r="F61" s="167">
        <f>H61+J61</f>
        <v>0</v>
      </c>
      <c r="G61" s="168">
        <f>ROUND(E61*F61,2)</f>
        <v>0</v>
      </c>
      <c r="H61" s="168"/>
      <c r="I61" s="168">
        <f>ROUND(E61*H61,2)</f>
        <v>0</v>
      </c>
      <c r="J61" s="168"/>
      <c r="K61" s="168">
        <f>ROUND(E61*J61,2)</f>
        <v>0</v>
      </c>
      <c r="L61" s="168">
        <v>21</v>
      </c>
      <c r="M61" s="168">
        <f>G61*(1+L61/100)</f>
        <v>0</v>
      </c>
      <c r="N61" s="158">
        <v>0</v>
      </c>
      <c r="O61" s="158">
        <f>ROUND(E61*N61,5)</f>
        <v>0</v>
      </c>
      <c r="P61" s="158">
        <v>0</v>
      </c>
      <c r="Q61" s="158">
        <f>ROUND(E61*P61,5)</f>
        <v>0</v>
      </c>
      <c r="R61" s="158"/>
      <c r="S61" s="158"/>
      <c r="T61" s="159">
        <v>0</v>
      </c>
      <c r="U61" s="158">
        <f>ROUND(E61*T61,2)</f>
        <v>0</v>
      </c>
      <c r="V61" s="148"/>
      <c r="W61" s="148"/>
      <c r="X61" s="148"/>
      <c r="Y61" s="148"/>
      <c r="Z61" s="148"/>
      <c r="AA61" s="148"/>
      <c r="AB61" s="148"/>
      <c r="AC61" s="148"/>
      <c r="AD61" s="148"/>
      <c r="AE61" s="148" t="s">
        <v>95</v>
      </c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</row>
    <row r="62" spans="1:60" ht="22.5" outlineLevel="1" x14ac:dyDescent="0.2">
      <c r="A62" s="149"/>
      <c r="B62" s="155"/>
      <c r="C62" s="192" t="s">
        <v>179</v>
      </c>
      <c r="D62" s="163"/>
      <c r="E62" s="166">
        <v>3</v>
      </c>
      <c r="F62" s="168"/>
      <c r="G62" s="168"/>
      <c r="H62" s="168"/>
      <c r="I62" s="168"/>
      <c r="J62" s="168"/>
      <c r="K62" s="168"/>
      <c r="L62" s="168"/>
      <c r="M62" s="168"/>
      <c r="N62" s="158"/>
      <c r="O62" s="158"/>
      <c r="P62" s="158"/>
      <c r="Q62" s="158"/>
      <c r="R62" s="158"/>
      <c r="S62" s="158"/>
      <c r="T62" s="159"/>
      <c r="U62" s="158"/>
      <c r="V62" s="148"/>
      <c r="W62" s="148"/>
      <c r="X62" s="148"/>
      <c r="Y62" s="148"/>
      <c r="Z62" s="148"/>
      <c r="AA62" s="148"/>
      <c r="AB62" s="148"/>
      <c r="AC62" s="148"/>
      <c r="AD62" s="148"/>
      <c r="AE62" s="148" t="s">
        <v>150</v>
      </c>
      <c r="AF62" s="148">
        <v>0</v>
      </c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outlineLevel="1" x14ac:dyDescent="0.2">
      <c r="A63" s="149"/>
      <c r="B63" s="155"/>
      <c r="C63" s="192" t="s">
        <v>180</v>
      </c>
      <c r="D63" s="163"/>
      <c r="E63" s="166">
        <v>2</v>
      </c>
      <c r="F63" s="168"/>
      <c r="G63" s="168"/>
      <c r="H63" s="168"/>
      <c r="I63" s="168"/>
      <c r="J63" s="168"/>
      <c r="K63" s="168"/>
      <c r="L63" s="168"/>
      <c r="M63" s="168"/>
      <c r="N63" s="158"/>
      <c r="O63" s="158"/>
      <c r="P63" s="158"/>
      <c r="Q63" s="158"/>
      <c r="R63" s="158"/>
      <c r="S63" s="158"/>
      <c r="T63" s="159"/>
      <c r="U63" s="158"/>
      <c r="V63" s="148"/>
      <c r="W63" s="148"/>
      <c r="X63" s="148"/>
      <c r="Y63" s="148"/>
      <c r="Z63" s="148"/>
      <c r="AA63" s="148"/>
      <c r="AB63" s="148"/>
      <c r="AC63" s="148"/>
      <c r="AD63" s="148"/>
      <c r="AE63" s="148" t="s">
        <v>150</v>
      </c>
      <c r="AF63" s="148">
        <v>0</v>
      </c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</row>
    <row r="64" spans="1:60" outlineLevel="1" x14ac:dyDescent="0.2">
      <c r="A64" s="149"/>
      <c r="B64" s="155"/>
      <c r="C64" s="192" t="s">
        <v>181</v>
      </c>
      <c r="D64" s="163"/>
      <c r="E64" s="166">
        <v>90</v>
      </c>
      <c r="F64" s="168"/>
      <c r="G64" s="168"/>
      <c r="H64" s="168"/>
      <c r="I64" s="168"/>
      <c r="J64" s="168"/>
      <c r="K64" s="168"/>
      <c r="L64" s="168"/>
      <c r="M64" s="168"/>
      <c r="N64" s="158"/>
      <c r="O64" s="158"/>
      <c r="P64" s="158"/>
      <c r="Q64" s="158"/>
      <c r="R64" s="158"/>
      <c r="S64" s="158"/>
      <c r="T64" s="159"/>
      <c r="U64" s="158"/>
      <c r="V64" s="148"/>
      <c r="W64" s="148"/>
      <c r="X64" s="148"/>
      <c r="Y64" s="148"/>
      <c r="Z64" s="148"/>
      <c r="AA64" s="148"/>
      <c r="AB64" s="148"/>
      <c r="AC64" s="148"/>
      <c r="AD64" s="148"/>
      <c r="AE64" s="148" t="s">
        <v>150</v>
      </c>
      <c r="AF64" s="148">
        <v>0</v>
      </c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</row>
    <row r="65" spans="1:60" outlineLevel="1" x14ac:dyDescent="0.2">
      <c r="A65" s="149"/>
      <c r="B65" s="155"/>
      <c r="C65" s="192" t="s">
        <v>182</v>
      </c>
      <c r="D65" s="163"/>
      <c r="E65" s="166">
        <v>9</v>
      </c>
      <c r="F65" s="168"/>
      <c r="G65" s="168"/>
      <c r="H65" s="168"/>
      <c r="I65" s="168"/>
      <c r="J65" s="168"/>
      <c r="K65" s="168"/>
      <c r="L65" s="168"/>
      <c r="M65" s="168"/>
      <c r="N65" s="158"/>
      <c r="O65" s="158"/>
      <c r="P65" s="158"/>
      <c r="Q65" s="158"/>
      <c r="R65" s="158"/>
      <c r="S65" s="158"/>
      <c r="T65" s="159"/>
      <c r="U65" s="158"/>
      <c r="V65" s="148"/>
      <c r="W65" s="148"/>
      <c r="X65" s="148"/>
      <c r="Y65" s="148"/>
      <c r="Z65" s="148"/>
      <c r="AA65" s="148"/>
      <c r="AB65" s="148"/>
      <c r="AC65" s="148"/>
      <c r="AD65" s="148"/>
      <c r="AE65" s="148" t="s">
        <v>150</v>
      </c>
      <c r="AF65" s="148">
        <v>0</v>
      </c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</row>
    <row r="66" spans="1:60" outlineLevel="1" x14ac:dyDescent="0.2">
      <c r="A66" s="149"/>
      <c r="B66" s="155"/>
      <c r="C66" s="192" t="s">
        <v>183</v>
      </c>
      <c r="D66" s="163"/>
      <c r="E66" s="166">
        <v>2</v>
      </c>
      <c r="F66" s="168"/>
      <c r="G66" s="168"/>
      <c r="H66" s="168"/>
      <c r="I66" s="168"/>
      <c r="J66" s="168"/>
      <c r="K66" s="168"/>
      <c r="L66" s="168"/>
      <c r="M66" s="168"/>
      <c r="N66" s="158"/>
      <c r="O66" s="158"/>
      <c r="P66" s="158"/>
      <c r="Q66" s="158"/>
      <c r="R66" s="158"/>
      <c r="S66" s="158"/>
      <c r="T66" s="159"/>
      <c r="U66" s="158"/>
      <c r="V66" s="148"/>
      <c r="W66" s="148"/>
      <c r="X66" s="148"/>
      <c r="Y66" s="148"/>
      <c r="Z66" s="148"/>
      <c r="AA66" s="148"/>
      <c r="AB66" s="148"/>
      <c r="AC66" s="148"/>
      <c r="AD66" s="148"/>
      <c r="AE66" s="148" t="s">
        <v>150</v>
      </c>
      <c r="AF66" s="148">
        <v>0</v>
      </c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</row>
    <row r="67" spans="1:60" ht="22.5" outlineLevel="1" x14ac:dyDescent="0.2">
      <c r="A67" s="149">
        <v>32</v>
      </c>
      <c r="B67" s="155" t="s">
        <v>184</v>
      </c>
      <c r="C67" s="190" t="s">
        <v>185</v>
      </c>
      <c r="D67" s="157" t="s">
        <v>110</v>
      </c>
      <c r="E67" s="164">
        <v>59</v>
      </c>
      <c r="F67" s="167">
        <f>H67+J67</f>
        <v>0</v>
      </c>
      <c r="G67" s="168">
        <f>ROUND(E67*F67,2)</f>
        <v>0</v>
      </c>
      <c r="H67" s="168"/>
      <c r="I67" s="168">
        <f>ROUND(E67*H67,2)</f>
        <v>0</v>
      </c>
      <c r="J67" s="168"/>
      <c r="K67" s="168">
        <f>ROUND(E67*J67,2)</f>
        <v>0</v>
      </c>
      <c r="L67" s="168">
        <v>21</v>
      </c>
      <c r="M67" s="168">
        <f>G67*(1+L67/100)</f>
        <v>0</v>
      </c>
      <c r="N67" s="158">
        <v>0</v>
      </c>
      <c r="O67" s="158">
        <f>ROUND(E67*N67,5)</f>
        <v>0</v>
      </c>
      <c r="P67" s="158">
        <v>0</v>
      </c>
      <c r="Q67" s="158">
        <f>ROUND(E67*P67,5)</f>
        <v>0</v>
      </c>
      <c r="R67" s="158"/>
      <c r="S67" s="158"/>
      <c r="T67" s="159">
        <v>0</v>
      </c>
      <c r="U67" s="158">
        <f>ROUND(E67*T67,2)</f>
        <v>0</v>
      </c>
      <c r="V67" s="148"/>
      <c r="W67" s="148"/>
      <c r="X67" s="148"/>
      <c r="Y67" s="148"/>
      <c r="Z67" s="148"/>
      <c r="AA67" s="148"/>
      <c r="AB67" s="148"/>
      <c r="AC67" s="148"/>
      <c r="AD67" s="148"/>
      <c r="AE67" s="148" t="s">
        <v>95</v>
      </c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</row>
    <row r="68" spans="1:60" ht="22.5" outlineLevel="1" x14ac:dyDescent="0.2">
      <c r="A68" s="149"/>
      <c r="B68" s="155"/>
      <c r="C68" s="192" t="s">
        <v>186</v>
      </c>
      <c r="D68" s="163"/>
      <c r="E68" s="166">
        <v>9</v>
      </c>
      <c r="F68" s="168"/>
      <c r="G68" s="168"/>
      <c r="H68" s="168"/>
      <c r="I68" s="168"/>
      <c r="J68" s="168"/>
      <c r="K68" s="168"/>
      <c r="L68" s="168"/>
      <c r="M68" s="168"/>
      <c r="N68" s="158"/>
      <c r="O68" s="158"/>
      <c r="P68" s="158"/>
      <c r="Q68" s="158"/>
      <c r="R68" s="158"/>
      <c r="S68" s="158"/>
      <c r="T68" s="159"/>
      <c r="U68" s="158"/>
      <c r="V68" s="148"/>
      <c r="W68" s="148"/>
      <c r="X68" s="148"/>
      <c r="Y68" s="148"/>
      <c r="Z68" s="148"/>
      <c r="AA68" s="148"/>
      <c r="AB68" s="148"/>
      <c r="AC68" s="148"/>
      <c r="AD68" s="148"/>
      <c r="AE68" s="148" t="s">
        <v>150</v>
      </c>
      <c r="AF68" s="148">
        <v>0</v>
      </c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</row>
    <row r="69" spans="1:60" outlineLevel="1" x14ac:dyDescent="0.2">
      <c r="A69" s="149"/>
      <c r="B69" s="155"/>
      <c r="C69" s="192" t="s">
        <v>159</v>
      </c>
      <c r="D69" s="163"/>
      <c r="E69" s="166">
        <v>10</v>
      </c>
      <c r="F69" s="168"/>
      <c r="G69" s="168"/>
      <c r="H69" s="168"/>
      <c r="I69" s="168"/>
      <c r="J69" s="168"/>
      <c r="K69" s="168"/>
      <c r="L69" s="168"/>
      <c r="M69" s="168"/>
      <c r="N69" s="158"/>
      <c r="O69" s="158"/>
      <c r="P69" s="158"/>
      <c r="Q69" s="158"/>
      <c r="R69" s="158"/>
      <c r="S69" s="158"/>
      <c r="T69" s="159"/>
      <c r="U69" s="158"/>
      <c r="V69" s="148"/>
      <c r="W69" s="148"/>
      <c r="X69" s="148"/>
      <c r="Y69" s="148"/>
      <c r="Z69" s="148"/>
      <c r="AA69" s="148"/>
      <c r="AB69" s="148"/>
      <c r="AC69" s="148"/>
      <c r="AD69" s="148"/>
      <c r="AE69" s="148" t="s">
        <v>150</v>
      </c>
      <c r="AF69" s="148">
        <v>0</v>
      </c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</row>
    <row r="70" spans="1:60" outlineLevel="1" x14ac:dyDescent="0.2">
      <c r="A70" s="149"/>
      <c r="B70" s="155"/>
      <c r="C70" s="192" t="s">
        <v>187</v>
      </c>
      <c r="D70" s="163"/>
      <c r="E70" s="166">
        <v>32</v>
      </c>
      <c r="F70" s="168"/>
      <c r="G70" s="168"/>
      <c r="H70" s="168"/>
      <c r="I70" s="168"/>
      <c r="J70" s="168"/>
      <c r="K70" s="168"/>
      <c r="L70" s="168"/>
      <c r="M70" s="168"/>
      <c r="N70" s="158"/>
      <c r="O70" s="158"/>
      <c r="P70" s="158"/>
      <c r="Q70" s="158"/>
      <c r="R70" s="158"/>
      <c r="S70" s="158"/>
      <c r="T70" s="159"/>
      <c r="U70" s="158"/>
      <c r="V70" s="148"/>
      <c r="W70" s="148"/>
      <c r="X70" s="148"/>
      <c r="Y70" s="148"/>
      <c r="Z70" s="148"/>
      <c r="AA70" s="148"/>
      <c r="AB70" s="148"/>
      <c r="AC70" s="148"/>
      <c r="AD70" s="148"/>
      <c r="AE70" s="148" t="s">
        <v>150</v>
      </c>
      <c r="AF70" s="148">
        <v>0</v>
      </c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</row>
    <row r="71" spans="1:60" outlineLevel="1" x14ac:dyDescent="0.2">
      <c r="A71" s="149"/>
      <c r="B71" s="155"/>
      <c r="C71" s="192" t="s">
        <v>188</v>
      </c>
      <c r="D71" s="163"/>
      <c r="E71" s="166">
        <v>8</v>
      </c>
      <c r="F71" s="168"/>
      <c r="G71" s="168"/>
      <c r="H71" s="168"/>
      <c r="I71" s="168"/>
      <c r="J71" s="168"/>
      <c r="K71" s="168"/>
      <c r="L71" s="168"/>
      <c r="M71" s="168"/>
      <c r="N71" s="158"/>
      <c r="O71" s="158"/>
      <c r="P71" s="158"/>
      <c r="Q71" s="158"/>
      <c r="R71" s="158"/>
      <c r="S71" s="158"/>
      <c r="T71" s="159"/>
      <c r="U71" s="158"/>
      <c r="V71" s="148"/>
      <c r="W71" s="148"/>
      <c r="X71" s="148"/>
      <c r="Y71" s="148"/>
      <c r="Z71" s="148"/>
      <c r="AA71" s="148"/>
      <c r="AB71" s="148"/>
      <c r="AC71" s="148"/>
      <c r="AD71" s="148"/>
      <c r="AE71" s="148" t="s">
        <v>150</v>
      </c>
      <c r="AF71" s="148">
        <v>0</v>
      </c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</row>
    <row r="72" spans="1:60" ht="22.5" outlineLevel="1" x14ac:dyDescent="0.2">
      <c r="A72" s="149">
        <v>33</v>
      </c>
      <c r="B72" s="155" t="s">
        <v>189</v>
      </c>
      <c r="C72" s="190" t="s">
        <v>190</v>
      </c>
      <c r="D72" s="157" t="s">
        <v>110</v>
      </c>
      <c r="E72" s="164">
        <v>164</v>
      </c>
      <c r="F72" s="167">
        <f>H72+J72</f>
        <v>0</v>
      </c>
      <c r="G72" s="168">
        <f>ROUND(E72*F72,2)</f>
        <v>0</v>
      </c>
      <c r="H72" s="168"/>
      <c r="I72" s="168">
        <f>ROUND(E72*H72,2)</f>
        <v>0</v>
      </c>
      <c r="J72" s="168"/>
      <c r="K72" s="168">
        <f>ROUND(E72*J72,2)</f>
        <v>0</v>
      </c>
      <c r="L72" s="168">
        <v>21</v>
      </c>
      <c r="M72" s="168">
        <f>G72*(1+L72/100)</f>
        <v>0</v>
      </c>
      <c r="N72" s="158">
        <v>0</v>
      </c>
      <c r="O72" s="158">
        <f>ROUND(E72*N72,5)</f>
        <v>0</v>
      </c>
      <c r="P72" s="158">
        <v>0</v>
      </c>
      <c r="Q72" s="158">
        <f>ROUND(E72*P72,5)</f>
        <v>0</v>
      </c>
      <c r="R72" s="158"/>
      <c r="S72" s="158"/>
      <c r="T72" s="159">
        <v>0</v>
      </c>
      <c r="U72" s="158">
        <f>ROUND(E72*T72,2)</f>
        <v>0</v>
      </c>
      <c r="V72" s="148"/>
      <c r="W72" s="148"/>
      <c r="X72" s="148"/>
      <c r="Y72" s="148"/>
      <c r="Z72" s="148"/>
      <c r="AA72" s="148"/>
      <c r="AB72" s="148"/>
      <c r="AC72" s="148"/>
      <c r="AD72" s="148"/>
      <c r="AE72" s="148" t="s">
        <v>95</v>
      </c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</row>
    <row r="73" spans="1:60" outlineLevel="1" x14ac:dyDescent="0.2">
      <c r="A73" s="149"/>
      <c r="B73" s="155"/>
      <c r="C73" s="192" t="s">
        <v>191</v>
      </c>
      <c r="D73" s="163"/>
      <c r="E73" s="166">
        <v>82</v>
      </c>
      <c r="F73" s="168"/>
      <c r="G73" s="168"/>
      <c r="H73" s="168"/>
      <c r="I73" s="168"/>
      <c r="J73" s="168"/>
      <c r="K73" s="168"/>
      <c r="L73" s="168"/>
      <c r="M73" s="168"/>
      <c r="N73" s="158"/>
      <c r="O73" s="158"/>
      <c r="P73" s="158"/>
      <c r="Q73" s="158"/>
      <c r="R73" s="158"/>
      <c r="S73" s="158"/>
      <c r="T73" s="159"/>
      <c r="U73" s="158"/>
      <c r="V73" s="148"/>
      <c r="W73" s="148"/>
      <c r="X73" s="148"/>
      <c r="Y73" s="148"/>
      <c r="Z73" s="148"/>
      <c r="AA73" s="148"/>
      <c r="AB73" s="148"/>
      <c r="AC73" s="148"/>
      <c r="AD73" s="148"/>
      <c r="AE73" s="148" t="s">
        <v>150</v>
      </c>
      <c r="AF73" s="148">
        <v>0</v>
      </c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</row>
    <row r="74" spans="1:60" ht="22.5" outlineLevel="1" x14ac:dyDescent="0.2">
      <c r="A74" s="149"/>
      <c r="B74" s="155"/>
      <c r="C74" s="192" t="s">
        <v>192</v>
      </c>
      <c r="D74" s="163"/>
      <c r="E74" s="166">
        <v>64</v>
      </c>
      <c r="F74" s="168"/>
      <c r="G74" s="168"/>
      <c r="H74" s="168"/>
      <c r="I74" s="168"/>
      <c r="J74" s="168"/>
      <c r="K74" s="168"/>
      <c r="L74" s="168"/>
      <c r="M74" s="168"/>
      <c r="N74" s="158"/>
      <c r="O74" s="158"/>
      <c r="P74" s="158"/>
      <c r="Q74" s="158"/>
      <c r="R74" s="158"/>
      <c r="S74" s="158"/>
      <c r="T74" s="159"/>
      <c r="U74" s="158"/>
      <c r="V74" s="148"/>
      <c r="W74" s="148"/>
      <c r="X74" s="148"/>
      <c r="Y74" s="148"/>
      <c r="Z74" s="148"/>
      <c r="AA74" s="148"/>
      <c r="AB74" s="148"/>
      <c r="AC74" s="148"/>
      <c r="AD74" s="148"/>
      <c r="AE74" s="148" t="s">
        <v>150</v>
      </c>
      <c r="AF74" s="148">
        <v>0</v>
      </c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</row>
    <row r="75" spans="1:60" outlineLevel="1" x14ac:dyDescent="0.2">
      <c r="A75" s="149"/>
      <c r="B75" s="155"/>
      <c r="C75" s="192" t="s">
        <v>193</v>
      </c>
      <c r="D75" s="163"/>
      <c r="E75" s="166">
        <v>18</v>
      </c>
      <c r="F75" s="168"/>
      <c r="G75" s="168"/>
      <c r="H75" s="168"/>
      <c r="I75" s="168"/>
      <c r="J75" s="168"/>
      <c r="K75" s="168"/>
      <c r="L75" s="168"/>
      <c r="M75" s="168"/>
      <c r="N75" s="158"/>
      <c r="O75" s="158"/>
      <c r="P75" s="158"/>
      <c r="Q75" s="158"/>
      <c r="R75" s="158"/>
      <c r="S75" s="158"/>
      <c r="T75" s="159"/>
      <c r="U75" s="158"/>
      <c r="V75" s="148"/>
      <c r="W75" s="148"/>
      <c r="X75" s="148"/>
      <c r="Y75" s="148"/>
      <c r="Z75" s="148"/>
      <c r="AA75" s="148"/>
      <c r="AB75" s="148"/>
      <c r="AC75" s="148"/>
      <c r="AD75" s="148"/>
      <c r="AE75" s="148" t="s">
        <v>150</v>
      </c>
      <c r="AF75" s="148">
        <v>0</v>
      </c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</row>
    <row r="76" spans="1:60" outlineLevel="1" x14ac:dyDescent="0.2">
      <c r="A76" s="149">
        <v>34</v>
      </c>
      <c r="B76" s="155" t="s">
        <v>194</v>
      </c>
      <c r="C76" s="190" t="s">
        <v>195</v>
      </c>
      <c r="D76" s="157" t="s">
        <v>110</v>
      </c>
      <c r="E76" s="164">
        <v>138</v>
      </c>
      <c r="F76" s="167">
        <f>H76+J76</f>
        <v>0</v>
      </c>
      <c r="G76" s="168">
        <f>ROUND(E76*F76,2)</f>
        <v>0</v>
      </c>
      <c r="H76" s="168"/>
      <c r="I76" s="168">
        <f>ROUND(E76*H76,2)</f>
        <v>0</v>
      </c>
      <c r="J76" s="168"/>
      <c r="K76" s="168">
        <f>ROUND(E76*J76,2)</f>
        <v>0</v>
      </c>
      <c r="L76" s="168">
        <v>21</v>
      </c>
      <c r="M76" s="168">
        <f>G76*(1+L76/100)</f>
        <v>0</v>
      </c>
      <c r="N76" s="158">
        <v>1.2E-4</v>
      </c>
      <c r="O76" s="158">
        <f>ROUND(E76*N76,5)</f>
        <v>1.6559999999999998E-2</v>
      </c>
      <c r="P76" s="158">
        <v>0</v>
      </c>
      <c r="Q76" s="158">
        <f>ROUND(E76*P76,5)</f>
        <v>0</v>
      </c>
      <c r="R76" s="158"/>
      <c r="S76" s="158"/>
      <c r="T76" s="159">
        <v>0.33129999999999998</v>
      </c>
      <c r="U76" s="158">
        <f>ROUND(E76*T76,2)</f>
        <v>45.72</v>
      </c>
      <c r="V76" s="148"/>
      <c r="W76" s="148"/>
      <c r="X76" s="148"/>
      <c r="Y76" s="148"/>
      <c r="Z76" s="148"/>
      <c r="AA76" s="148"/>
      <c r="AB76" s="148"/>
      <c r="AC76" s="148"/>
      <c r="AD76" s="148"/>
      <c r="AE76" s="148" t="s">
        <v>95</v>
      </c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</row>
    <row r="77" spans="1:60" ht="22.5" outlineLevel="1" x14ac:dyDescent="0.2">
      <c r="A77" s="149"/>
      <c r="B77" s="155"/>
      <c r="C77" s="192" t="s">
        <v>196</v>
      </c>
      <c r="D77" s="163"/>
      <c r="E77" s="166">
        <v>12</v>
      </c>
      <c r="F77" s="168"/>
      <c r="G77" s="168"/>
      <c r="H77" s="168"/>
      <c r="I77" s="168"/>
      <c r="J77" s="168"/>
      <c r="K77" s="168"/>
      <c r="L77" s="168"/>
      <c r="M77" s="168"/>
      <c r="N77" s="158"/>
      <c r="O77" s="158"/>
      <c r="P77" s="158"/>
      <c r="Q77" s="158"/>
      <c r="R77" s="158"/>
      <c r="S77" s="158"/>
      <c r="T77" s="159"/>
      <c r="U77" s="158"/>
      <c r="V77" s="148"/>
      <c r="W77" s="148"/>
      <c r="X77" s="148"/>
      <c r="Y77" s="148"/>
      <c r="Z77" s="148"/>
      <c r="AA77" s="148"/>
      <c r="AB77" s="148"/>
      <c r="AC77" s="148"/>
      <c r="AD77" s="148"/>
      <c r="AE77" s="148" t="s">
        <v>150</v>
      </c>
      <c r="AF77" s="148">
        <v>0</v>
      </c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</row>
    <row r="78" spans="1:60" outlineLevel="1" x14ac:dyDescent="0.2">
      <c r="A78" s="149"/>
      <c r="B78" s="155"/>
      <c r="C78" s="192" t="s">
        <v>197</v>
      </c>
      <c r="D78" s="163"/>
      <c r="E78" s="166">
        <v>12</v>
      </c>
      <c r="F78" s="168"/>
      <c r="G78" s="168"/>
      <c r="H78" s="168"/>
      <c r="I78" s="168"/>
      <c r="J78" s="168"/>
      <c r="K78" s="168"/>
      <c r="L78" s="168"/>
      <c r="M78" s="168"/>
      <c r="N78" s="158"/>
      <c r="O78" s="158"/>
      <c r="P78" s="158"/>
      <c r="Q78" s="158"/>
      <c r="R78" s="158"/>
      <c r="S78" s="158"/>
      <c r="T78" s="159"/>
      <c r="U78" s="158"/>
      <c r="V78" s="148"/>
      <c r="W78" s="148"/>
      <c r="X78" s="148"/>
      <c r="Y78" s="148"/>
      <c r="Z78" s="148"/>
      <c r="AA78" s="148"/>
      <c r="AB78" s="148"/>
      <c r="AC78" s="148"/>
      <c r="AD78" s="148"/>
      <c r="AE78" s="148" t="s">
        <v>150</v>
      </c>
      <c r="AF78" s="148">
        <v>0</v>
      </c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</row>
    <row r="79" spans="1:60" outlineLevel="1" x14ac:dyDescent="0.2">
      <c r="A79" s="149"/>
      <c r="B79" s="155"/>
      <c r="C79" s="192" t="s">
        <v>198</v>
      </c>
      <c r="D79" s="163"/>
      <c r="E79" s="166">
        <v>40</v>
      </c>
      <c r="F79" s="168"/>
      <c r="G79" s="168"/>
      <c r="H79" s="168"/>
      <c r="I79" s="168"/>
      <c r="J79" s="168"/>
      <c r="K79" s="168"/>
      <c r="L79" s="168"/>
      <c r="M79" s="168"/>
      <c r="N79" s="158"/>
      <c r="O79" s="158"/>
      <c r="P79" s="158"/>
      <c r="Q79" s="158"/>
      <c r="R79" s="158"/>
      <c r="S79" s="158"/>
      <c r="T79" s="159"/>
      <c r="U79" s="158"/>
      <c r="V79" s="148"/>
      <c r="W79" s="148"/>
      <c r="X79" s="148"/>
      <c r="Y79" s="148"/>
      <c r="Z79" s="148"/>
      <c r="AA79" s="148"/>
      <c r="AB79" s="148"/>
      <c r="AC79" s="148"/>
      <c r="AD79" s="148"/>
      <c r="AE79" s="148" t="s">
        <v>150</v>
      </c>
      <c r="AF79" s="148">
        <v>0</v>
      </c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</row>
    <row r="80" spans="1:60" ht="22.5" outlineLevel="1" x14ac:dyDescent="0.2">
      <c r="A80" s="149"/>
      <c r="B80" s="155"/>
      <c r="C80" s="192" t="s">
        <v>199</v>
      </c>
      <c r="D80" s="163"/>
      <c r="E80" s="166">
        <v>64</v>
      </c>
      <c r="F80" s="168"/>
      <c r="G80" s="168"/>
      <c r="H80" s="168"/>
      <c r="I80" s="168"/>
      <c r="J80" s="168"/>
      <c r="K80" s="168"/>
      <c r="L80" s="168"/>
      <c r="M80" s="168"/>
      <c r="N80" s="158"/>
      <c r="O80" s="158"/>
      <c r="P80" s="158"/>
      <c r="Q80" s="158"/>
      <c r="R80" s="158"/>
      <c r="S80" s="158"/>
      <c r="T80" s="159"/>
      <c r="U80" s="158"/>
      <c r="V80" s="148"/>
      <c r="W80" s="148"/>
      <c r="X80" s="148"/>
      <c r="Y80" s="148"/>
      <c r="Z80" s="148"/>
      <c r="AA80" s="148"/>
      <c r="AB80" s="148"/>
      <c r="AC80" s="148"/>
      <c r="AD80" s="148"/>
      <c r="AE80" s="148" t="s">
        <v>150</v>
      </c>
      <c r="AF80" s="148">
        <v>0</v>
      </c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</row>
    <row r="81" spans="1:60" outlineLevel="1" x14ac:dyDescent="0.2">
      <c r="A81" s="149"/>
      <c r="B81" s="155"/>
      <c r="C81" s="192" t="s">
        <v>200</v>
      </c>
      <c r="D81" s="163"/>
      <c r="E81" s="166">
        <v>10</v>
      </c>
      <c r="F81" s="168"/>
      <c r="G81" s="168"/>
      <c r="H81" s="168"/>
      <c r="I81" s="168"/>
      <c r="J81" s="168"/>
      <c r="K81" s="168"/>
      <c r="L81" s="168"/>
      <c r="M81" s="168"/>
      <c r="N81" s="158"/>
      <c r="O81" s="158"/>
      <c r="P81" s="158"/>
      <c r="Q81" s="158"/>
      <c r="R81" s="158"/>
      <c r="S81" s="158"/>
      <c r="T81" s="159"/>
      <c r="U81" s="158"/>
      <c r="V81" s="148"/>
      <c r="W81" s="148"/>
      <c r="X81" s="148"/>
      <c r="Y81" s="148"/>
      <c r="Z81" s="148"/>
      <c r="AA81" s="148"/>
      <c r="AB81" s="148"/>
      <c r="AC81" s="148"/>
      <c r="AD81" s="148"/>
      <c r="AE81" s="148" t="s">
        <v>150</v>
      </c>
      <c r="AF81" s="148">
        <v>0</v>
      </c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</row>
    <row r="82" spans="1:60" outlineLevel="1" x14ac:dyDescent="0.2">
      <c r="A82" s="149">
        <v>35</v>
      </c>
      <c r="B82" s="155" t="s">
        <v>201</v>
      </c>
      <c r="C82" s="190" t="s">
        <v>202</v>
      </c>
      <c r="D82" s="157" t="s">
        <v>203</v>
      </c>
      <c r="E82" s="164">
        <v>170</v>
      </c>
      <c r="F82" s="167">
        <f>H82+J82</f>
        <v>0</v>
      </c>
      <c r="G82" s="168">
        <f>ROUND(E82*F82,2)</f>
        <v>0</v>
      </c>
      <c r="H82" s="168"/>
      <c r="I82" s="168">
        <f>ROUND(E82*H82,2)</f>
        <v>0</v>
      </c>
      <c r="J82" s="168"/>
      <c r="K82" s="168">
        <f>ROUND(E82*J82,2)</f>
        <v>0</v>
      </c>
      <c r="L82" s="168">
        <v>21</v>
      </c>
      <c r="M82" s="168">
        <f>G82*(1+L82/100)</f>
        <v>0</v>
      </c>
      <c r="N82" s="158">
        <v>0</v>
      </c>
      <c r="O82" s="158">
        <f>ROUND(E82*N82,5)</f>
        <v>0</v>
      </c>
      <c r="P82" s="158">
        <v>0</v>
      </c>
      <c r="Q82" s="158">
        <f>ROUND(E82*P82,5)</f>
        <v>0</v>
      </c>
      <c r="R82" s="158"/>
      <c r="S82" s="158"/>
      <c r="T82" s="159">
        <v>0</v>
      </c>
      <c r="U82" s="158">
        <f>ROUND(E82*T82,2)</f>
        <v>0</v>
      </c>
      <c r="V82" s="148"/>
      <c r="W82" s="148"/>
      <c r="X82" s="148"/>
      <c r="Y82" s="148"/>
      <c r="Z82" s="148"/>
      <c r="AA82" s="148"/>
      <c r="AB82" s="148"/>
      <c r="AC82" s="148"/>
      <c r="AD82" s="148"/>
      <c r="AE82" s="148" t="s">
        <v>95</v>
      </c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</row>
    <row r="83" spans="1:60" ht="22.5" outlineLevel="1" x14ac:dyDescent="0.2">
      <c r="A83" s="149"/>
      <c r="B83" s="155"/>
      <c r="C83" s="192" t="s">
        <v>204</v>
      </c>
      <c r="D83" s="163"/>
      <c r="E83" s="166">
        <v>10</v>
      </c>
      <c r="F83" s="168"/>
      <c r="G83" s="168"/>
      <c r="H83" s="168"/>
      <c r="I83" s="168"/>
      <c r="J83" s="168"/>
      <c r="K83" s="168"/>
      <c r="L83" s="168"/>
      <c r="M83" s="168"/>
      <c r="N83" s="158"/>
      <c r="O83" s="158"/>
      <c r="P83" s="158"/>
      <c r="Q83" s="158"/>
      <c r="R83" s="158"/>
      <c r="S83" s="158"/>
      <c r="T83" s="159"/>
      <c r="U83" s="158"/>
      <c r="V83" s="148"/>
      <c r="W83" s="148"/>
      <c r="X83" s="148"/>
      <c r="Y83" s="148"/>
      <c r="Z83" s="148"/>
      <c r="AA83" s="148"/>
      <c r="AB83" s="148"/>
      <c r="AC83" s="148"/>
      <c r="AD83" s="148"/>
      <c r="AE83" s="148" t="s">
        <v>150</v>
      </c>
      <c r="AF83" s="148">
        <v>0</v>
      </c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</row>
    <row r="84" spans="1:60" outlineLevel="1" x14ac:dyDescent="0.2">
      <c r="A84" s="149"/>
      <c r="B84" s="155"/>
      <c r="C84" s="192" t="s">
        <v>159</v>
      </c>
      <c r="D84" s="163"/>
      <c r="E84" s="166">
        <v>10</v>
      </c>
      <c r="F84" s="168"/>
      <c r="G84" s="168"/>
      <c r="H84" s="168"/>
      <c r="I84" s="168"/>
      <c r="J84" s="168"/>
      <c r="K84" s="168"/>
      <c r="L84" s="168"/>
      <c r="M84" s="168"/>
      <c r="N84" s="158"/>
      <c r="O84" s="158"/>
      <c r="P84" s="158"/>
      <c r="Q84" s="158"/>
      <c r="R84" s="158"/>
      <c r="S84" s="158"/>
      <c r="T84" s="159"/>
      <c r="U84" s="158"/>
      <c r="V84" s="148"/>
      <c r="W84" s="148"/>
      <c r="X84" s="148"/>
      <c r="Y84" s="148"/>
      <c r="Z84" s="148"/>
      <c r="AA84" s="148"/>
      <c r="AB84" s="148"/>
      <c r="AC84" s="148"/>
      <c r="AD84" s="148"/>
      <c r="AE84" s="148" t="s">
        <v>150</v>
      </c>
      <c r="AF84" s="148">
        <v>0</v>
      </c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</row>
    <row r="85" spans="1:60" outlineLevel="1" x14ac:dyDescent="0.2">
      <c r="A85" s="149"/>
      <c r="B85" s="155"/>
      <c r="C85" s="192" t="s">
        <v>205</v>
      </c>
      <c r="D85" s="163"/>
      <c r="E85" s="166">
        <v>10</v>
      </c>
      <c r="F85" s="168"/>
      <c r="G85" s="168"/>
      <c r="H85" s="168"/>
      <c r="I85" s="168"/>
      <c r="J85" s="168"/>
      <c r="K85" s="168"/>
      <c r="L85" s="168"/>
      <c r="M85" s="168"/>
      <c r="N85" s="158"/>
      <c r="O85" s="158"/>
      <c r="P85" s="158"/>
      <c r="Q85" s="158"/>
      <c r="R85" s="158"/>
      <c r="S85" s="158"/>
      <c r="T85" s="159"/>
      <c r="U85" s="158"/>
      <c r="V85" s="148"/>
      <c r="W85" s="148"/>
      <c r="X85" s="148"/>
      <c r="Y85" s="148"/>
      <c r="Z85" s="148"/>
      <c r="AA85" s="148"/>
      <c r="AB85" s="148"/>
      <c r="AC85" s="148"/>
      <c r="AD85" s="148"/>
      <c r="AE85" s="148" t="s">
        <v>150</v>
      </c>
      <c r="AF85" s="148">
        <v>0</v>
      </c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</row>
    <row r="86" spans="1:60" ht="22.5" outlineLevel="1" x14ac:dyDescent="0.2">
      <c r="A86" s="149"/>
      <c r="B86" s="155"/>
      <c r="C86" s="192" t="s">
        <v>206</v>
      </c>
      <c r="D86" s="163"/>
      <c r="E86" s="166">
        <v>60</v>
      </c>
      <c r="F86" s="168"/>
      <c r="G86" s="168"/>
      <c r="H86" s="168"/>
      <c r="I86" s="168"/>
      <c r="J86" s="168"/>
      <c r="K86" s="168"/>
      <c r="L86" s="168"/>
      <c r="M86" s="168"/>
      <c r="N86" s="158"/>
      <c r="O86" s="158"/>
      <c r="P86" s="158"/>
      <c r="Q86" s="158"/>
      <c r="R86" s="158"/>
      <c r="S86" s="158"/>
      <c r="T86" s="159"/>
      <c r="U86" s="158"/>
      <c r="V86" s="148"/>
      <c r="W86" s="148"/>
      <c r="X86" s="148"/>
      <c r="Y86" s="148"/>
      <c r="Z86" s="148"/>
      <c r="AA86" s="148"/>
      <c r="AB86" s="148"/>
      <c r="AC86" s="148"/>
      <c r="AD86" s="148"/>
      <c r="AE86" s="148" t="s">
        <v>150</v>
      </c>
      <c r="AF86" s="148">
        <v>0</v>
      </c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</row>
    <row r="87" spans="1:60" outlineLevel="1" x14ac:dyDescent="0.2">
      <c r="A87" s="149"/>
      <c r="B87" s="155"/>
      <c r="C87" s="192" t="s">
        <v>207</v>
      </c>
      <c r="D87" s="163"/>
      <c r="E87" s="166">
        <v>60</v>
      </c>
      <c r="F87" s="168"/>
      <c r="G87" s="168"/>
      <c r="H87" s="168"/>
      <c r="I87" s="168"/>
      <c r="J87" s="168"/>
      <c r="K87" s="168"/>
      <c r="L87" s="168"/>
      <c r="M87" s="168"/>
      <c r="N87" s="158"/>
      <c r="O87" s="158"/>
      <c r="P87" s="158"/>
      <c r="Q87" s="158"/>
      <c r="R87" s="158"/>
      <c r="S87" s="158"/>
      <c r="T87" s="159"/>
      <c r="U87" s="158"/>
      <c r="V87" s="148"/>
      <c r="W87" s="148"/>
      <c r="X87" s="148"/>
      <c r="Y87" s="148"/>
      <c r="Z87" s="148"/>
      <c r="AA87" s="148"/>
      <c r="AB87" s="148"/>
      <c r="AC87" s="148"/>
      <c r="AD87" s="148"/>
      <c r="AE87" s="148" t="s">
        <v>150</v>
      </c>
      <c r="AF87" s="148">
        <v>0</v>
      </c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</row>
    <row r="88" spans="1:60" outlineLevel="1" x14ac:dyDescent="0.2">
      <c r="A88" s="149"/>
      <c r="B88" s="155"/>
      <c r="C88" s="192" t="s">
        <v>208</v>
      </c>
      <c r="D88" s="163"/>
      <c r="E88" s="166">
        <v>20</v>
      </c>
      <c r="F88" s="168"/>
      <c r="G88" s="168"/>
      <c r="H88" s="168"/>
      <c r="I88" s="168"/>
      <c r="J88" s="168"/>
      <c r="K88" s="168"/>
      <c r="L88" s="168"/>
      <c r="M88" s="168"/>
      <c r="N88" s="158"/>
      <c r="O88" s="158"/>
      <c r="P88" s="158"/>
      <c r="Q88" s="158"/>
      <c r="R88" s="158"/>
      <c r="S88" s="158"/>
      <c r="T88" s="159"/>
      <c r="U88" s="158"/>
      <c r="V88" s="148"/>
      <c r="W88" s="148"/>
      <c r="X88" s="148"/>
      <c r="Y88" s="148"/>
      <c r="Z88" s="148"/>
      <c r="AA88" s="148"/>
      <c r="AB88" s="148"/>
      <c r="AC88" s="148"/>
      <c r="AD88" s="148"/>
      <c r="AE88" s="148" t="s">
        <v>150</v>
      </c>
      <c r="AF88" s="148">
        <v>0</v>
      </c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</row>
    <row r="89" spans="1:60" outlineLevel="1" x14ac:dyDescent="0.2">
      <c r="A89" s="149">
        <v>36</v>
      </c>
      <c r="B89" s="155" t="s">
        <v>209</v>
      </c>
      <c r="C89" s="190" t="s">
        <v>210</v>
      </c>
      <c r="D89" s="157" t="s">
        <v>110</v>
      </c>
      <c r="E89" s="164">
        <v>8</v>
      </c>
      <c r="F89" s="167">
        <f>H89+J89</f>
        <v>0</v>
      </c>
      <c r="G89" s="168">
        <f>ROUND(E89*F89,2)</f>
        <v>0</v>
      </c>
      <c r="H89" s="168"/>
      <c r="I89" s="168">
        <f>ROUND(E89*H89,2)</f>
        <v>0</v>
      </c>
      <c r="J89" s="168"/>
      <c r="K89" s="168">
        <f>ROUND(E89*J89,2)</f>
        <v>0</v>
      </c>
      <c r="L89" s="168">
        <v>21</v>
      </c>
      <c r="M89" s="168">
        <f>G89*(1+L89/100)</f>
        <v>0</v>
      </c>
      <c r="N89" s="158">
        <v>0</v>
      </c>
      <c r="O89" s="158">
        <f>ROUND(E89*N89,5)</f>
        <v>0</v>
      </c>
      <c r="P89" s="158">
        <v>0</v>
      </c>
      <c r="Q89" s="158">
        <f>ROUND(E89*P89,5)</f>
        <v>0</v>
      </c>
      <c r="R89" s="158"/>
      <c r="S89" s="158"/>
      <c r="T89" s="159">
        <v>0</v>
      </c>
      <c r="U89" s="158">
        <f>ROUND(E89*T89,2)</f>
        <v>0</v>
      </c>
      <c r="V89" s="148"/>
      <c r="W89" s="148"/>
      <c r="X89" s="148"/>
      <c r="Y89" s="148"/>
      <c r="Z89" s="148"/>
      <c r="AA89" s="148"/>
      <c r="AB89" s="148"/>
      <c r="AC89" s="148"/>
      <c r="AD89" s="148"/>
      <c r="AE89" s="148" t="s">
        <v>95</v>
      </c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</row>
    <row r="90" spans="1:60" outlineLevel="1" x14ac:dyDescent="0.2">
      <c r="A90" s="149"/>
      <c r="B90" s="155"/>
      <c r="C90" s="192" t="s">
        <v>211</v>
      </c>
      <c r="D90" s="163"/>
      <c r="E90" s="166">
        <v>8</v>
      </c>
      <c r="F90" s="168"/>
      <c r="G90" s="168"/>
      <c r="H90" s="168"/>
      <c r="I90" s="168"/>
      <c r="J90" s="168"/>
      <c r="K90" s="168"/>
      <c r="L90" s="168"/>
      <c r="M90" s="168"/>
      <c r="N90" s="158"/>
      <c r="O90" s="158"/>
      <c r="P90" s="158"/>
      <c r="Q90" s="158"/>
      <c r="R90" s="158"/>
      <c r="S90" s="158"/>
      <c r="T90" s="159"/>
      <c r="U90" s="158"/>
      <c r="V90" s="148"/>
      <c r="W90" s="148"/>
      <c r="X90" s="148"/>
      <c r="Y90" s="148"/>
      <c r="Z90" s="148"/>
      <c r="AA90" s="148"/>
      <c r="AB90" s="148"/>
      <c r="AC90" s="148"/>
      <c r="AD90" s="148"/>
      <c r="AE90" s="148" t="s">
        <v>150</v>
      </c>
      <c r="AF90" s="148">
        <v>0</v>
      </c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</row>
    <row r="91" spans="1:60" outlineLevel="1" x14ac:dyDescent="0.2">
      <c r="A91" s="149">
        <v>37</v>
      </c>
      <c r="B91" s="155" t="s">
        <v>212</v>
      </c>
      <c r="C91" s="190" t="s">
        <v>213</v>
      </c>
      <c r="D91" s="157" t="s">
        <v>110</v>
      </c>
      <c r="E91" s="164">
        <v>8</v>
      </c>
      <c r="F91" s="167">
        <f>H91+J91</f>
        <v>0</v>
      </c>
      <c r="G91" s="168">
        <f>ROUND(E91*F91,2)</f>
        <v>0</v>
      </c>
      <c r="H91" s="168"/>
      <c r="I91" s="168">
        <f>ROUND(E91*H91,2)</f>
        <v>0</v>
      </c>
      <c r="J91" s="168"/>
      <c r="K91" s="168">
        <f>ROUND(E91*J91,2)</f>
        <v>0</v>
      </c>
      <c r="L91" s="168">
        <v>21</v>
      </c>
      <c r="M91" s="168">
        <f>G91*(1+L91/100)</f>
        <v>0</v>
      </c>
      <c r="N91" s="158">
        <v>0</v>
      </c>
      <c r="O91" s="158">
        <f>ROUND(E91*N91,5)</f>
        <v>0</v>
      </c>
      <c r="P91" s="158">
        <v>0</v>
      </c>
      <c r="Q91" s="158">
        <f>ROUND(E91*P91,5)</f>
        <v>0</v>
      </c>
      <c r="R91" s="158"/>
      <c r="S91" s="158"/>
      <c r="T91" s="159">
        <v>0</v>
      </c>
      <c r="U91" s="158">
        <f>ROUND(E91*T91,2)</f>
        <v>0</v>
      </c>
      <c r="V91" s="148"/>
      <c r="W91" s="148"/>
      <c r="X91" s="148"/>
      <c r="Y91" s="148"/>
      <c r="Z91" s="148"/>
      <c r="AA91" s="148"/>
      <c r="AB91" s="148"/>
      <c r="AC91" s="148"/>
      <c r="AD91" s="148"/>
      <c r="AE91" s="148" t="s">
        <v>95</v>
      </c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</row>
    <row r="92" spans="1:60" outlineLevel="1" x14ac:dyDescent="0.2">
      <c r="A92" s="149"/>
      <c r="B92" s="155"/>
      <c r="C92" s="192" t="s">
        <v>211</v>
      </c>
      <c r="D92" s="163"/>
      <c r="E92" s="166">
        <v>8</v>
      </c>
      <c r="F92" s="168"/>
      <c r="G92" s="168"/>
      <c r="H92" s="168"/>
      <c r="I92" s="168"/>
      <c r="J92" s="168"/>
      <c r="K92" s="168"/>
      <c r="L92" s="168"/>
      <c r="M92" s="168"/>
      <c r="N92" s="158"/>
      <c r="O92" s="158"/>
      <c r="P92" s="158"/>
      <c r="Q92" s="158"/>
      <c r="R92" s="158"/>
      <c r="S92" s="158"/>
      <c r="T92" s="159"/>
      <c r="U92" s="158"/>
      <c r="V92" s="148"/>
      <c r="W92" s="148"/>
      <c r="X92" s="148"/>
      <c r="Y92" s="148"/>
      <c r="Z92" s="148"/>
      <c r="AA92" s="148"/>
      <c r="AB92" s="148"/>
      <c r="AC92" s="148"/>
      <c r="AD92" s="148"/>
      <c r="AE92" s="148" t="s">
        <v>150</v>
      </c>
      <c r="AF92" s="148">
        <v>0</v>
      </c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</row>
    <row r="93" spans="1:60" outlineLevel="1" x14ac:dyDescent="0.2">
      <c r="A93" s="149">
        <v>38</v>
      </c>
      <c r="B93" s="155" t="s">
        <v>214</v>
      </c>
      <c r="C93" s="190" t="s">
        <v>112</v>
      </c>
      <c r="D93" s="157" t="s">
        <v>94</v>
      </c>
      <c r="E93" s="164">
        <v>30</v>
      </c>
      <c r="F93" s="167">
        <f>H93+J93</f>
        <v>0</v>
      </c>
      <c r="G93" s="168">
        <f>ROUND(E93*F93,2)</f>
        <v>0</v>
      </c>
      <c r="H93" s="168"/>
      <c r="I93" s="168">
        <f>ROUND(E93*H93,2)</f>
        <v>0</v>
      </c>
      <c r="J93" s="168"/>
      <c r="K93" s="168">
        <f>ROUND(E93*J93,2)</f>
        <v>0</v>
      </c>
      <c r="L93" s="168">
        <v>21</v>
      </c>
      <c r="M93" s="168">
        <f>G93*(1+L93/100)</f>
        <v>0</v>
      </c>
      <c r="N93" s="158">
        <v>0</v>
      </c>
      <c r="O93" s="158">
        <f>ROUND(E93*N93,5)</f>
        <v>0</v>
      </c>
      <c r="P93" s="158">
        <v>0</v>
      </c>
      <c r="Q93" s="158">
        <f>ROUND(E93*P93,5)</f>
        <v>0</v>
      </c>
      <c r="R93" s="158"/>
      <c r="S93" s="158"/>
      <c r="T93" s="159">
        <v>0</v>
      </c>
      <c r="U93" s="158">
        <f>ROUND(E93*T93,2)</f>
        <v>0</v>
      </c>
      <c r="V93" s="148"/>
      <c r="W93" s="148"/>
      <c r="X93" s="148"/>
      <c r="Y93" s="148"/>
      <c r="Z93" s="148"/>
      <c r="AA93" s="148"/>
      <c r="AB93" s="148"/>
      <c r="AC93" s="148"/>
      <c r="AD93" s="148"/>
      <c r="AE93" s="148" t="s">
        <v>95</v>
      </c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</row>
    <row r="94" spans="1:60" outlineLevel="1" x14ac:dyDescent="0.2">
      <c r="A94" s="149"/>
      <c r="B94" s="155"/>
      <c r="C94" s="192" t="s">
        <v>215</v>
      </c>
      <c r="D94" s="163"/>
      <c r="E94" s="166">
        <v>30</v>
      </c>
      <c r="F94" s="168"/>
      <c r="G94" s="168"/>
      <c r="H94" s="168"/>
      <c r="I94" s="168"/>
      <c r="J94" s="168"/>
      <c r="K94" s="168"/>
      <c r="L94" s="168"/>
      <c r="M94" s="168"/>
      <c r="N94" s="158"/>
      <c r="O94" s="158"/>
      <c r="P94" s="158"/>
      <c r="Q94" s="158"/>
      <c r="R94" s="158"/>
      <c r="S94" s="158"/>
      <c r="T94" s="159"/>
      <c r="U94" s="158"/>
      <c r="V94" s="148"/>
      <c r="W94" s="148"/>
      <c r="X94" s="148"/>
      <c r="Y94" s="148"/>
      <c r="Z94" s="148"/>
      <c r="AA94" s="148"/>
      <c r="AB94" s="148"/>
      <c r="AC94" s="148"/>
      <c r="AD94" s="148"/>
      <c r="AE94" s="148" t="s">
        <v>150</v>
      </c>
      <c r="AF94" s="148">
        <v>0</v>
      </c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</row>
    <row r="95" spans="1:60" outlineLevel="1" x14ac:dyDescent="0.2">
      <c r="A95" s="149">
        <v>39</v>
      </c>
      <c r="B95" s="155" t="s">
        <v>216</v>
      </c>
      <c r="C95" s="190" t="s">
        <v>217</v>
      </c>
      <c r="D95" s="157" t="s">
        <v>110</v>
      </c>
      <c r="E95" s="164">
        <v>27</v>
      </c>
      <c r="F95" s="167">
        <f>H95+J95</f>
        <v>0</v>
      </c>
      <c r="G95" s="168">
        <f>ROUND(E95*F95,2)</f>
        <v>0</v>
      </c>
      <c r="H95" s="168"/>
      <c r="I95" s="168">
        <f>ROUND(E95*H95,2)</f>
        <v>0</v>
      </c>
      <c r="J95" s="168"/>
      <c r="K95" s="168">
        <f>ROUND(E95*J95,2)</f>
        <v>0</v>
      </c>
      <c r="L95" s="168">
        <v>21</v>
      </c>
      <c r="M95" s="168">
        <f>G95*(1+L95/100)</f>
        <v>0</v>
      </c>
      <c r="N95" s="158">
        <v>0</v>
      </c>
      <c r="O95" s="158">
        <f>ROUND(E95*N95,5)</f>
        <v>0</v>
      </c>
      <c r="P95" s="158">
        <v>0</v>
      </c>
      <c r="Q95" s="158">
        <f>ROUND(E95*P95,5)</f>
        <v>0</v>
      </c>
      <c r="R95" s="158"/>
      <c r="S95" s="158"/>
      <c r="T95" s="159">
        <v>0</v>
      </c>
      <c r="U95" s="158">
        <f>ROUND(E95*T95,2)</f>
        <v>0</v>
      </c>
      <c r="V95" s="148"/>
      <c r="W95" s="148"/>
      <c r="X95" s="148"/>
      <c r="Y95" s="148"/>
      <c r="Z95" s="148"/>
      <c r="AA95" s="148"/>
      <c r="AB95" s="148"/>
      <c r="AC95" s="148"/>
      <c r="AD95" s="148"/>
      <c r="AE95" s="148" t="s">
        <v>95</v>
      </c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</row>
    <row r="96" spans="1:60" ht="22.5" outlineLevel="1" x14ac:dyDescent="0.2">
      <c r="A96" s="149"/>
      <c r="B96" s="155"/>
      <c r="C96" s="192" t="s">
        <v>218</v>
      </c>
      <c r="D96" s="163"/>
      <c r="E96" s="166">
        <v>23</v>
      </c>
      <c r="F96" s="168"/>
      <c r="G96" s="168"/>
      <c r="H96" s="168"/>
      <c r="I96" s="168"/>
      <c r="J96" s="168"/>
      <c r="K96" s="168"/>
      <c r="L96" s="168"/>
      <c r="M96" s="168"/>
      <c r="N96" s="158"/>
      <c r="O96" s="158"/>
      <c r="P96" s="158"/>
      <c r="Q96" s="158"/>
      <c r="R96" s="158"/>
      <c r="S96" s="158"/>
      <c r="T96" s="159"/>
      <c r="U96" s="158"/>
      <c r="V96" s="148"/>
      <c r="W96" s="148"/>
      <c r="X96" s="148"/>
      <c r="Y96" s="148"/>
      <c r="Z96" s="148"/>
      <c r="AA96" s="148"/>
      <c r="AB96" s="148"/>
      <c r="AC96" s="148"/>
      <c r="AD96" s="148"/>
      <c r="AE96" s="148" t="s">
        <v>150</v>
      </c>
      <c r="AF96" s="148">
        <v>0</v>
      </c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</row>
    <row r="97" spans="1:60" ht="22.5" outlineLevel="1" x14ac:dyDescent="0.2">
      <c r="A97" s="149"/>
      <c r="B97" s="155"/>
      <c r="C97" s="192" t="s">
        <v>219</v>
      </c>
      <c r="D97" s="163"/>
      <c r="E97" s="166">
        <v>4</v>
      </c>
      <c r="F97" s="168"/>
      <c r="G97" s="168"/>
      <c r="H97" s="168"/>
      <c r="I97" s="168"/>
      <c r="J97" s="168"/>
      <c r="K97" s="168"/>
      <c r="L97" s="168"/>
      <c r="M97" s="168"/>
      <c r="N97" s="158"/>
      <c r="O97" s="158"/>
      <c r="P97" s="158"/>
      <c r="Q97" s="158"/>
      <c r="R97" s="158"/>
      <c r="S97" s="158"/>
      <c r="T97" s="159"/>
      <c r="U97" s="158"/>
      <c r="V97" s="148"/>
      <c r="W97" s="148"/>
      <c r="X97" s="148"/>
      <c r="Y97" s="148"/>
      <c r="Z97" s="148"/>
      <c r="AA97" s="148"/>
      <c r="AB97" s="148"/>
      <c r="AC97" s="148"/>
      <c r="AD97" s="148"/>
      <c r="AE97" s="148" t="s">
        <v>150</v>
      </c>
      <c r="AF97" s="148">
        <v>0</v>
      </c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</row>
    <row r="98" spans="1:60" outlineLevel="1" x14ac:dyDescent="0.2">
      <c r="A98" s="149">
        <v>40</v>
      </c>
      <c r="B98" s="155" t="s">
        <v>220</v>
      </c>
      <c r="C98" s="190" t="s">
        <v>221</v>
      </c>
      <c r="D98" s="157" t="s">
        <v>110</v>
      </c>
      <c r="E98" s="164">
        <v>23</v>
      </c>
      <c r="F98" s="167">
        <f>H98+J98</f>
        <v>0</v>
      </c>
      <c r="G98" s="168">
        <f>ROUND(E98*F98,2)</f>
        <v>0</v>
      </c>
      <c r="H98" s="168"/>
      <c r="I98" s="168">
        <f>ROUND(E98*H98,2)</f>
        <v>0</v>
      </c>
      <c r="J98" s="168"/>
      <c r="K98" s="168">
        <f>ROUND(E98*J98,2)</f>
        <v>0</v>
      </c>
      <c r="L98" s="168">
        <v>21</v>
      </c>
      <c r="M98" s="168">
        <f>G98*(1+L98/100)</f>
        <v>0</v>
      </c>
      <c r="N98" s="158">
        <v>0</v>
      </c>
      <c r="O98" s="158">
        <f>ROUND(E98*N98,5)</f>
        <v>0</v>
      </c>
      <c r="P98" s="158">
        <v>0</v>
      </c>
      <c r="Q98" s="158">
        <f>ROUND(E98*P98,5)</f>
        <v>0</v>
      </c>
      <c r="R98" s="158"/>
      <c r="S98" s="158"/>
      <c r="T98" s="159">
        <v>0</v>
      </c>
      <c r="U98" s="158">
        <f>ROUND(E98*T98,2)</f>
        <v>0</v>
      </c>
      <c r="V98" s="148"/>
      <c r="W98" s="148"/>
      <c r="X98" s="148"/>
      <c r="Y98" s="148"/>
      <c r="Z98" s="148"/>
      <c r="AA98" s="148"/>
      <c r="AB98" s="148"/>
      <c r="AC98" s="148"/>
      <c r="AD98" s="148"/>
      <c r="AE98" s="148" t="s">
        <v>95</v>
      </c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</row>
    <row r="99" spans="1:60" ht="22.5" outlineLevel="1" x14ac:dyDescent="0.2">
      <c r="A99" s="149"/>
      <c r="B99" s="155"/>
      <c r="C99" s="192" t="s">
        <v>218</v>
      </c>
      <c r="D99" s="163"/>
      <c r="E99" s="166">
        <v>23</v>
      </c>
      <c r="F99" s="168"/>
      <c r="G99" s="168"/>
      <c r="H99" s="168"/>
      <c r="I99" s="168"/>
      <c r="J99" s="168"/>
      <c r="K99" s="168"/>
      <c r="L99" s="168"/>
      <c r="M99" s="168"/>
      <c r="N99" s="158"/>
      <c r="O99" s="158"/>
      <c r="P99" s="158"/>
      <c r="Q99" s="158"/>
      <c r="R99" s="158"/>
      <c r="S99" s="158"/>
      <c r="T99" s="159"/>
      <c r="U99" s="158"/>
      <c r="V99" s="148"/>
      <c r="W99" s="148"/>
      <c r="X99" s="148"/>
      <c r="Y99" s="148"/>
      <c r="Z99" s="148"/>
      <c r="AA99" s="148"/>
      <c r="AB99" s="148"/>
      <c r="AC99" s="148"/>
      <c r="AD99" s="148"/>
      <c r="AE99" s="148" t="s">
        <v>150</v>
      </c>
      <c r="AF99" s="148">
        <v>0</v>
      </c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</row>
    <row r="100" spans="1:60" outlineLevel="1" x14ac:dyDescent="0.2">
      <c r="A100" s="149">
        <v>41</v>
      </c>
      <c r="B100" s="155" t="s">
        <v>222</v>
      </c>
      <c r="C100" s="190" t="s">
        <v>223</v>
      </c>
      <c r="D100" s="157" t="s">
        <v>110</v>
      </c>
      <c r="E100" s="164">
        <v>23</v>
      </c>
      <c r="F100" s="167">
        <f>H100+J100</f>
        <v>0</v>
      </c>
      <c r="G100" s="168">
        <f>ROUND(E100*F100,2)</f>
        <v>0</v>
      </c>
      <c r="H100" s="168"/>
      <c r="I100" s="168">
        <f>ROUND(E100*H100,2)</f>
        <v>0</v>
      </c>
      <c r="J100" s="168"/>
      <c r="K100" s="168">
        <f>ROUND(E100*J100,2)</f>
        <v>0</v>
      </c>
      <c r="L100" s="168">
        <v>21</v>
      </c>
      <c r="M100" s="168">
        <f>G100*(1+L100/100)</f>
        <v>0</v>
      </c>
      <c r="N100" s="158">
        <v>0</v>
      </c>
      <c r="O100" s="158">
        <f>ROUND(E100*N100,5)</f>
        <v>0</v>
      </c>
      <c r="P100" s="158">
        <v>0</v>
      </c>
      <c r="Q100" s="158">
        <f>ROUND(E100*P100,5)</f>
        <v>0</v>
      </c>
      <c r="R100" s="158"/>
      <c r="S100" s="158"/>
      <c r="T100" s="159">
        <v>0</v>
      </c>
      <c r="U100" s="158">
        <f>ROUND(E100*T100,2)</f>
        <v>0</v>
      </c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 t="s">
        <v>95</v>
      </c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</row>
    <row r="101" spans="1:60" ht="22.5" outlineLevel="1" x14ac:dyDescent="0.2">
      <c r="A101" s="149"/>
      <c r="B101" s="155"/>
      <c r="C101" s="192" t="s">
        <v>218</v>
      </c>
      <c r="D101" s="163"/>
      <c r="E101" s="166">
        <v>23</v>
      </c>
      <c r="F101" s="168"/>
      <c r="G101" s="168"/>
      <c r="H101" s="168"/>
      <c r="I101" s="168"/>
      <c r="J101" s="168"/>
      <c r="K101" s="168"/>
      <c r="L101" s="168"/>
      <c r="M101" s="168"/>
      <c r="N101" s="158"/>
      <c r="O101" s="158"/>
      <c r="P101" s="158"/>
      <c r="Q101" s="158"/>
      <c r="R101" s="158"/>
      <c r="S101" s="158"/>
      <c r="T101" s="159"/>
      <c r="U101" s="15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 t="s">
        <v>150</v>
      </c>
      <c r="AF101" s="148">
        <v>0</v>
      </c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</row>
    <row r="102" spans="1:60" outlineLevel="1" x14ac:dyDescent="0.2">
      <c r="A102" s="149">
        <v>42</v>
      </c>
      <c r="B102" s="155" t="s">
        <v>224</v>
      </c>
      <c r="C102" s="190" t="s">
        <v>225</v>
      </c>
      <c r="D102" s="157" t="s">
        <v>110</v>
      </c>
      <c r="E102" s="164">
        <v>94</v>
      </c>
      <c r="F102" s="167">
        <f>H102+J102</f>
        <v>0</v>
      </c>
      <c r="G102" s="168">
        <f>ROUND(E102*F102,2)</f>
        <v>0</v>
      </c>
      <c r="H102" s="168"/>
      <c r="I102" s="168">
        <f>ROUND(E102*H102,2)</f>
        <v>0</v>
      </c>
      <c r="J102" s="168"/>
      <c r="K102" s="168">
        <f>ROUND(E102*J102,2)</f>
        <v>0</v>
      </c>
      <c r="L102" s="168">
        <v>21</v>
      </c>
      <c r="M102" s="168">
        <f>G102*(1+L102/100)</f>
        <v>0</v>
      </c>
      <c r="N102" s="158">
        <v>0</v>
      </c>
      <c r="O102" s="158">
        <f>ROUND(E102*N102,5)</f>
        <v>0</v>
      </c>
      <c r="P102" s="158">
        <v>0</v>
      </c>
      <c r="Q102" s="158">
        <f>ROUND(E102*P102,5)</f>
        <v>0</v>
      </c>
      <c r="R102" s="158"/>
      <c r="S102" s="158"/>
      <c r="T102" s="159">
        <v>0</v>
      </c>
      <c r="U102" s="158">
        <f>ROUND(E102*T102,2)</f>
        <v>0</v>
      </c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 t="s">
        <v>95</v>
      </c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</row>
    <row r="103" spans="1:60" outlineLevel="1" x14ac:dyDescent="0.2">
      <c r="A103" s="149"/>
      <c r="B103" s="155"/>
      <c r="C103" s="192" t="s">
        <v>226</v>
      </c>
      <c r="D103" s="163"/>
      <c r="E103" s="166">
        <v>94</v>
      </c>
      <c r="F103" s="168"/>
      <c r="G103" s="168"/>
      <c r="H103" s="168"/>
      <c r="I103" s="168"/>
      <c r="J103" s="168"/>
      <c r="K103" s="168"/>
      <c r="L103" s="168"/>
      <c r="M103" s="168"/>
      <c r="N103" s="158"/>
      <c r="O103" s="158"/>
      <c r="P103" s="158"/>
      <c r="Q103" s="158"/>
      <c r="R103" s="158"/>
      <c r="S103" s="158"/>
      <c r="T103" s="159"/>
      <c r="U103" s="15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 t="s">
        <v>150</v>
      </c>
      <c r="AF103" s="148">
        <v>0</v>
      </c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</row>
    <row r="104" spans="1:60" outlineLevel="1" x14ac:dyDescent="0.2">
      <c r="A104" s="149">
        <v>43</v>
      </c>
      <c r="B104" s="155" t="s">
        <v>227</v>
      </c>
      <c r="C104" s="190" t="s">
        <v>228</v>
      </c>
      <c r="D104" s="157" t="s">
        <v>110</v>
      </c>
      <c r="E104" s="164">
        <v>2</v>
      </c>
      <c r="F104" s="167">
        <f>H104+J104</f>
        <v>0</v>
      </c>
      <c r="G104" s="168">
        <f>ROUND(E104*F104,2)</f>
        <v>0</v>
      </c>
      <c r="H104" s="168"/>
      <c r="I104" s="168">
        <f>ROUND(E104*H104,2)</f>
        <v>0</v>
      </c>
      <c r="J104" s="168"/>
      <c r="K104" s="168">
        <f>ROUND(E104*J104,2)</f>
        <v>0</v>
      </c>
      <c r="L104" s="168">
        <v>21</v>
      </c>
      <c r="M104" s="168">
        <f>G104*(1+L104/100)</f>
        <v>0</v>
      </c>
      <c r="N104" s="158">
        <v>0</v>
      </c>
      <c r="O104" s="158">
        <f>ROUND(E104*N104,5)</f>
        <v>0</v>
      </c>
      <c r="P104" s="158">
        <v>0</v>
      </c>
      <c r="Q104" s="158">
        <f>ROUND(E104*P104,5)</f>
        <v>0</v>
      </c>
      <c r="R104" s="158"/>
      <c r="S104" s="158"/>
      <c r="T104" s="159">
        <v>0</v>
      </c>
      <c r="U104" s="158">
        <f>ROUND(E104*T104,2)</f>
        <v>0</v>
      </c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 t="s">
        <v>95</v>
      </c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</row>
    <row r="105" spans="1:60" outlineLevel="1" x14ac:dyDescent="0.2">
      <c r="A105" s="149">
        <v>44</v>
      </c>
      <c r="B105" s="155" t="s">
        <v>229</v>
      </c>
      <c r="C105" s="190" t="s">
        <v>230</v>
      </c>
      <c r="D105" s="157" t="s">
        <v>110</v>
      </c>
      <c r="E105" s="164">
        <v>9</v>
      </c>
      <c r="F105" s="167">
        <f>H105+J105</f>
        <v>0</v>
      </c>
      <c r="G105" s="168">
        <f>ROUND(E105*F105,2)</f>
        <v>0</v>
      </c>
      <c r="H105" s="168"/>
      <c r="I105" s="168">
        <f>ROUND(E105*H105,2)</f>
        <v>0</v>
      </c>
      <c r="J105" s="168"/>
      <c r="K105" s="168">
        <f>ROUND(E105*J105,2)</f>
        <v>0</v>
      </c>
      <c r="L105" s="168">
        <v>21</v>
      </c>
      <c r="M105" s="168">
        <f>G105*(1+L105/100)</f>
        <v>0</v>
      </c>
      <c r="N105" s="158">
        <v>0</v>
      </c>
      <c r="O105" s="158">
        <f>ROUND(E105*N105,5)</f>
        <v>0</v>
      </c>
      <c r="P105" s="158">
        <v>0</v>
      </c>
      <c r="Q105" s="158">
        <f>ROUND(E105*P105,5)</f>
        <v>0</v>
      </c>
      <c r="R105" s="158"/>
      <c r="S105" s="158"/>
      <c r="T105" s="159">
        <v>0</v>
      </c>
      <c r="U105" s="158">
        <f>ROUND(E105*T105,2)</f>
        <v>0</v>
      </c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 t="s">
        <v>95</v>
      </c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</row>
    <row r="106" spans="1:60" outlineLevel="1" x14ac:dyDescent="0.2">
      <c r="A106" s="149"/>
      <c r="B106" s="155"/>
      <c r="C106" s="192" t="s">
        <v>182</v>
      </c>
      <c r="D106" s="163"/>
      <c r="E106" s="166">
        <v>9</v>
      </c>
      <c r="F106" s="168"/>
      <c r="G106" s="168"/>
      <c r="H106" s="168"/>
      <c r="I106" s="168"/>
      <c r="J106" s="168"/>
      <c r="K106" s="168"/>
      <c r="L106" s="168"/>
      <c r="M106" s="168"/>
      <c r="N106" s="158"/>
      <c r="O106" s="158"/>
      <c r="P106" s="158"/>
      <c r="Q106" s="158"/>
      <c r="R106" s="158"/>
      <c r="S106" s="158"/>
      <c r="T106" s="159"/>
      <c r="U106" s="15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 t="s">
        <v>150</v>
      </c>
      <c r="AF106" s="148">
        <v>0</v>
      </c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</row>
    <row r="107" spans="1:60" outlineLevel="1" x14ac:dyDescent="0.2">
      <c r="A107" s="149">
        <v>45</v>
      </c>
      <c r="B107" s="155" t="s">
        <v>231</v>
      </c>
      <c r="C107" s="190" t="s">
        <v>232</v>
      </c>
      <c r="D107" s="157" t="s">
        <v>110</v>
      </c>
      <c r="E107" s="164">
        <v>3</v>
      </c>
      <c r="F107" s="167">
        <f>H107+J107</f>
        <v>0</v>
      </c>
      <c r="G107" s="168">
        <f>ROUND(E107*F107,2)</f>
        <v>0</v>
      </c>
      <c r="H107" s="168"/>
      <c r="I107" s="168">
        <f>ROUND(E107*H107,2)</f>
        <v>0</v>
      </c>
      <c r="J107" s="168"/>
      <c r="K107" s="168">
        <f>ROUND(E107*J107,2)</f>
        <v>0</v>
      </c>
      <c r="L107" s="168">
        <v>21</v>
      </c>
      <c r="M107" s="168">
        <f>G107*(1+L107/100)</f>
        <v>0</v>
      </c>
      <c r="N107" s="158">
        <v>0</v>
      </c>
      <c r="O107" s="158">
        <f>ROUND(E107*N107,5)</f>
        <v>0</v>
      </c>
      <c r="P107" s="158">
        <v>0</v>
      </c>
      <c r="Q107" s="158">
        <f>ROUND(E107*P107,5)</f>
        <v>0</v>
      </c>
      <c r="R107" s="158"/>
      <c r="S107" s="158"/>
      <c r="T107" s="159">
        <v>0</v>
      </c>
      <c r="U107" s="158">
        <f>ROUND(E107*T107,2)</f>
        <v>0</v>
      </c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 t="s">
        <v>95</v>
      </c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</row>
    <row r="108" spans="1:60" outlineLevel="1" x14ac:dyDescent="0.2">
      <c r="A108" s="149"/>
      <c r="B108" s="155"/>
      <c r="C108" s="192" t="s">
        <v>233</v>
      </c>
      <c r="D108" s="163"/>
      <c r="E108" s="166">
        <v>3</v>
      </c>
      <c r="F108" s="168"/>
      <c r="G108" s="168"/>
      <c r="H108" s="168"/>
      <c r="I108" s="168"/>
      <c r="J108" s="168"/>
      <c r="K108" s="168"/>
      <c r="L108" s="168"/>
      <c r="M108" s="168"/>
      <c r="N108" s="158"/>
      <c r="O108" s="158"/>
      <c r="P108" s="158"/>
      <c r="Q108" s="158"/>
      <c r="R108" s="158"/>
      <c r="S108" s="158"/>
      <c r="T108" s="159"/>
      <c r="U108" s="15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 t="s">
        <v>150</v>
      </c>
      <c r="AF108" s="148">
        <v>0</v>
      </c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</row>
    <row r="109" spans="1:60" outlineLevel="1" x14ac:dyDescent="0.2">
      <c r="A109" s="149">
        <v>46</v>
      </c>
      <c r="B109" s="155" t="s">
        <v>234</v>
      </c>
      <c r="C109" s="190" t="s">
        <v>235</v>
      </c>
      <c r="D109" s="157" t="s">
        <v>119</v>
      </c>
      <c r="E109" s="164">
        <v>1</v>
      </c>
      <c r="F109" s="167">
        <f>H109+J109</f>
        <v>0</v>
      </c>
      <c r="G109" s="168">
        <f>ROUND(E109*F109,2)</f>
        <v>0</v>
      </c>
      <c r="H109" s="168"/>
      <c r="I109" s="168">
        <f>ROUND(E109*H109,2)</f>
        <v>0</v>
      </c>
      <c r="J109" s="168"/>
      <c r="K109" s="168">
        <f>ROUND(E109*J109,2)</f>
        <v>0</v>
      </c>
      <c r="L109" s="168">
        <v>21</v>
      </c>
      <c r="M109" s="168">
        <f>G109*(1+L109/100)</f>
        <v>0</v>
      </c>
      <c r="N109" s="158">
        <v>0</v>
      </c>
      <c r="O109" s="158">
        <f>ROUND(E109*N109,5)</f>
        <v>0</v>
      </c>
      <c r="P109" s="158">
        <v>0</v>
      </c>
      <c r="Q109" s="158">
        <f>ROUND(E109*P109,5)</f>
        <v>0</v>
      </c>
      <c r="R109" s="158"/>
      <c r="S109" s="158"/>
      <c r="T109" s="159">
        <v>0</v>
      </c>
      <c r="U109" s="158">
        <f>ROUND(E109*T109,2)</f>
        <v>0</v>
      </c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 t="s">
        <v>95</v>
      </c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</row>
    <row r="110" spans="1:60" ht="22.5" outlineLevel="1" x14ac:dyDescent="0.2">
      <c r="A110" s="149">
        <v>47</v>
      </c>
      <c r="B110" s="155" t="s">
        <v>236</v>
      </c>
      <c r="C110" s="190" t="s">
        <v>237</v>
      </c>
      <c r="D110" s="157" t="s">
        <v>119</v>
      </c>
      <c r="E110" s="164">
        <v>1</v>
      </c>
      <c r="F110" s="167">
        <f>H110+J110</f>
        <v>0</v>
      </c>
      <c r="G110" s="168">
        <f>ROUND(E110*F110,2)</f>
        <v>0</v>
      </c>
      <c r="H110" s="168"/>
      <c r="I110" s="168">
        <f>ROUND(E110*H110,2)</f>
        <v>0</v>
      </c>
      <c r="J110" s="168"/>
      <c r="K110" s="168">
        <f>ROUND(E110*J110,2)</f>
        <v>0</v>
      </c>
      <c r="L110" s="168">
        <v>21</v>
      </c>
      <c r="M110" s="168">
        <f>G110*(1+L110/100)</f>
        <v>0</v>
      </c>
      <c r="N110" s="158">
        <v>0</v>
      </c>
      <c r="O110" s="158">
        <f>ROUND(E110*N110,5)</f>
        <v>0</v>
      </c>
      <c r="P110" s="158">
        <v>0</v>
      </c>
      <c r="Q110" s="158">
        <f>ROUND(E110*P110,5)</f>
        <v>0</v>
      </c>
      <c r="R110" s="158"/>
      <c r="S110" s="158"/>
      <c r="T110" s="159">
        <v>0</v>
      </c>
      <c r="U110" s="158">
        <f>ROUND(E110*T110,2)</f>
        <v>0</v>
      </c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 t="s">
        <v>95</v>
      </c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</row>
    <row r="111" spans="1:60" outlineLevel="1" x14ac:dyDescent="0.2">
      <c r="A111" s="149">
        <v>48</v>
      </c>
      <c r="B111" s="155" t="s">
        <v>238</v>
      </c>
      <c r="C111" s="190" t="s">
        <v>239</v>
      </c>
      <c r="D111" s="157" t="s">
        <v>110</v>
      </c>
      <c r="E111" s="164">
        <v>2</v>
      </c>
      <c r="F111" s="167">
        <f>H111+J111</f>
        <v>0</v>
      </c>
      <c r="G111" s="168">
        <f>ROUND(E111*F111,2)</f>
        <v>0</v>
      </c>
      <c r="H111" s="168"/>
      <c r="I111" s="168">
        <f>ROUND(E111*H111,2)</f>
        <v>0</v>
      </c>
      <c r="J111" s="168"/>
      <c r="K111" s="168">
        <f>ROUND(E111*J111,2)</f>
        <v>0</v>
      </c>
      <c r="L111" s="168">
        <v>21</v>
      </c>
      <c r="M111" s="168">
        <f>G111*(1+L111/100)</f>
        <v>0</v>
      </c>
      <c r="N111" s="158">
        <v>0</v>
      </c>
      <c r="O111" s="158">
        <f>ROUND(E111*N111,5)</f>
        <v>0</v>
      </c>
      <c r="P111" s="158">
        <v>0</v>
      </c>
      <c r="Q111" s="158">
        <f>ROUND(E111*P111,5)</f>
        <v>0</v>
      </c>
      <c r="R111" s="158"/>
      <c r="S111" s="158"/>
      <c r="T111" s="159">
        <v>0</v>
      </c>
      <c r="U111" s="158">
        <f>ROUND(E111*T111,2)</f>
        <v>0</v>
      </c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 t="s">
        <v>95</v>
      </c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</row>
    <row r="112" spans="1:60" outlineLevel="1" x14ac:dyDescent="0.2">
      <c r="A112" s="149"/>
      <c r="B112" s="155"/>
      <c r="C112" s="192" t="s">
        <v>240</v>
      </c>
      <c r="D112" s="163"/>
      <c r="E112" s="166">
        <v>2</v>
      </c>
      <c r="F112" s="168"/>
      <c r="G112" s="168"/>
      <c r="H112" s="168"/>
      <c r="I112" s="168"/>
      <c r="J112" s="168"/>
      <c r="K112" s="168"/>
      <c r="L112" s="168"/>
      <c r="M112" s="168"/>
      <c r="N112" s="158"/>
      <c r="O112" s="158"/>
      <c r="P112" s="158"/>
      <c r="Q112" s="158"/>
      <c r="R112" s="158"/>
      <c r="S112" s="158"/>
      <c r="T112" s="159"/>
      <c r="U112" s="15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 t="s">
        <v>150</v>
      </c>
      <c r="AF112" s="148">
        <v>0</v>
      </c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</row>
    <row r="113" spans="1:60" outlineLevel="1" x14ac:dyDescent="0.2">
      <c r="A113" s="149">
        <v>49</v>
      </c>
      <c r="B113" s="155" t="s">
        <v>241</v>
      </c>
      <c r="C113" s="190" t="s">
        <v>242</v>
      </c>
      <c r="D113" s="157" t="s">
        <v>110</v>
      </c>
      <c r="E113" s="164">
        <v>2</v>
      </c>
      <c r="F113" s="167">
        <f>H113+J113</f>
        <v>0</v>
      </c>
      <c r="G113" s="168">
        <f>ROUND(E113*F113,2)</f>
        <v>0</v>
      </c>
      <c r="H113" s="168"/>
      <c r="I113" s="168">
        <f>ROUND(E113*H113,2)</f>
        <v>0</v>
      </c>
      <c r="J113" s="168"/>
      <c r="K113" s="168">
        <f>ROUND(E113*J113,2)</f>
        <v>0</v>
      </c>
      <c r="L113" s="168">
        <v>21</v>
      </c>
      <c r="M113" s="168">
        <f>G113*(1+L113/100)</f>
        <v>0</v>
      </c>
      <c r="N113" s="158">
        <v>0</v>
      </c>
      <c r="O113" s="158">
        <f>ROUND(E113*N113,5)</f>
        <v>0</v>
      </c>
      <c r="P113" s="158">
        <v>0</v>
      </c>
      <c r="Q113" s="158">
        <f>ROUND(E113*P113,5)</f>
        <v>0</v>
      </c>
      <c r="R113" s="158"/>
      <c r="S113" s="158"/>
      <c r="T113" s="159">
        <v>0</v>
      </c>
      <c r="U113" s="158">
        <f>ROUND(E113*T113,2)</f>
        <v>0</v>
      </c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 t="s">
        <v>95</v>
      </c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</row>
    <row r="114" spans="1:60" outlineLevel="1" x14ac:dyDescent="0.2">
      <c r="A114" s="149"/>
      <c r="B114" s="155"/>
      <c r="C114" s="192" t="s">
        <v>240</v>
      </c>
      <c r="D114" s="163"/>
      <c r="E114" s="166">
        <v>2</v>
      </c>
      <c r="F114" s="168"/>
      <c r="G114" s="168"/>
      <c r="H114" s="168"/>
      <c r="I114" s="168"/>
      <c r="J114" s="168"/>
      <c r="K114" s="168"/>
      <c r="L114" s="168"/>
      <c r="M114" s="168"/>
      <c r="N114" s="158"/>
      <c r="O114" s="158"/>
      <c r="P114" s="158"/>
      <c r="Q114" s="158"/>
      <c r="R114" s="158"/>
      <c r="S114" s="158"/>
      <c r="T114" s="159"/>
      <c r="U114" s="15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 t="s">
        <v>150</v>
      </c>
      <c r="AF114" s="148">
        <v>0</v>
      </c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</row>
    <row r="115" spans="1:60" ht="22.5" outlineLevel="1" x14ac:dyDescent="0.2">
      <c r="A115" s="149">
        <v>50</v>
      </c>
      <c r="B115" s="155" t="s">
        <v>243</v>
      </c>
      <c r="C115" s="190" t="s">
        <v>244</v>
      </c>
      <c r="D115" s="157" t="s">
        <v>119</v>
      </c>
      <c r="E115" s="164">
        <v>2</v>
      </c>
      <c r="F115" s="167">
        <f t="shared" ref="F115:F123" si="16">H115+J115</f>
        <v>0</v>
      </c>
      <c r="G115" s="168">
        <f t="shared" ref="G115:G123" si="17">ROUND(E115*F115,2)</f>
        <v>0</v>
      </c>
      <c r="H115" s="168"/>
      <c r="I115" s="168">
        <f t="shared" ref="I115:I123" si="18">ROUND(E115*H115,2)</f>
        <v>0</v>
      </c>
      <c r="J115" s="168"/>
      <c r="K115" s="168">
        <f t="shared" ref="K115:K123" si="19">ROUND(E115*J115,2)</f>
        <v>0</v>
      </c>
      <c r="L115" s="168">
        <v>21</v>
      </c>
      <c r="M115" s="168">
        <f t="shared" ref="M115:M123" si="20">G115*(1+L115/100)</f>
        <v>0</v>
      </c>
      <c r="N115" s="158">
        <v>0</v>
      </c>
      <c r="O115" s="158">
        <f t="shared" ref="O115:O123" si="21">ROUND(E115*N115,5)</f>
        <v>0</v>
      </c>
      <c r="P115" s="158">
        <v>0</v>
      </c>
      <c r="Q115" s="158">
        <f t="shared" ref="Q115:Q123" si="22">ROUND(E115*P115,5)</f>
        <v>0</v>
      </c>
      <c r="R115" s="158"/>
      <c r="S115" s="158"/>
      <c r="T115" s="159">
        <v>0</v>
      </c>
      <c r="U115" s="158">
        <f t="shared" ref="U115:U123" si="23">ROUND(E115*T115,2)</f>
        <v>0</v>
      </c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 t="s">
        <v>95</v>
      </c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</row>
    <row r="116" spans="1:60" outlineLevel="1" x14ac:dyDescent="0.2">
      <c r="A116" s="149">
        <v>51</v>
      </c>
      <c r="B116" s="155" t="s">
        <v>245</v>
      </c>
      <c r="C116" s="190" t="s">
        <v>246</v>
      </c>
      <c r="D116" s="157" t="s">
        <v>119</v>
      </c>
      <c r="E116" s="164">
        <v>1</v>
      </c>
      <c r="F116" s="167">
        <f t="shared" si="16"/>
        <v>0</v>
      </c>
      <c r="G116" s="168">
        <f t="shared" si="17"/>
        <v>0</v>
      </c>
      <c r="H116" s="168"/>
      <c r="I116" s="168">
        <f t="shared" si="18"/>
        <v>0</v>
      </c>
      <c r="J116" s="168"/>
      <c r="K116" s="168">
        <f t="shared" si="19"/>
        <v>0</v>
      </c>
      <c r="L116" s="168">
        <v>21</v>
      </c>
      <c r="M116" s="168">
        <f t="shared" si="20"/>
        <v>0</v>
      </c>
      <c r="N116" s="158">
        <v>0</v>
      </c>
      <c r="O116" s="158">
        <f t="shared" si="21"/>
        <v>0</v>
      </c>
      <c r="P116" s="158">
        <v>0</v>
      </c>
      <c r="Q116" s="158">
        <f t="shared" si="22"/>
        <v>0</v>
      </c>
      <c r="R116" s="158"/>
      <c r="S116" s="158"/>
      <c r="T116" s="159">
        <v>0</v>
      </c>
      <c r="U116" s="158">
        <f t="shared" si="23"/>
        <v>0</v>
      </c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 t="s">
        <v>95</v>
      </c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</row>
    <row r="117" spans="1:60" ht="22.5" outlineLevel="1" x14ac:dyDescent="0.2">
      <c r="A117" s="149">
        <v>52</v>
      </c>
      <c r="B117" s="155" t="s">
        <v>247</v>
      </c>
      <c r="C117" s="190" t="s">
        <v>248</v>
      </c>
      <c r="D117" s="157" t="s">
        <v>119</v>
      </c>
      <c r="E117" s="164">
        <v>1</v>
      </c>
      <c r="F117" s="167">
        <f t="shared" si="16"/>
        <v>0</v>
      </c>
      <c r="G117" s="168">
        <f t="shared" si="17"/>
        <v>0</v>
      </c>
      <c r="H117" s="168"/>
      <c r="I117" s="168">
        <f t="shared" si="18"/>
        <v>0</v>
      </c>
      <c r="J117" s="168"/>
      <c r="K117" s="168">
        <f t="shared" si="19"/>
        <v>0</v>
      </c>
      <c r="L117" s="168">
        <v>21</v>
      </c>
      <c r="M117" s="168">
        <f t="shared" si="20"/>
        <v>0</v>
      </c>
      <c r="N117" s="158">
        <v>0</v>
      </c>
      <c r="O117" s="158">
        <f t="shared" si="21"/>
        <v>0</v>
      </c>
      <c r="P117" s="158">
        <v>0</v>
      </c>
      <c r="Q117" s="158">
        <f t="shared" si="22"/>
        <v>0</v>
      </c>
      <c r="R117" s="158"/>
      <c r="S117" s="158"/>
      <c r="T117" s="159">
        <v>0</v>
      </c>
      <c r="U117" s="158">
        <f t="shared" si="23"/>
        <v>0</v>
      </c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 t="s">
        <v>95</v>
      </c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</row>
    <row r="118" spans="1:60" ht="22.5" outlineLevel="1" x14ac:dyDescent="0.2">
      <c r="A118" s="149">
        <v>53</v>
      </c>
      <c r="B118" s="155" t="s">
        <v>249</v>
      </c>
      <c r="C118" s="190" t="s">
        <v>250</v>
      </c>
      <c r="D118" s="157" t="s">
        <v>119</v>
      </c>
      <c r="E118" s="164">
        <v>1</v>
      </c>
      <c r="F118" s="167">
        <f t="shared" si="16"/>
        <v>0</v>
      </c>
      <c r="G118" s="168">
        <f t="shared" si="17"/>
        <v>0</v>
      </c>
      <c r="H118" s="168"/>
      <c r="I118" s="168">
        <f t="shared" si="18"/>
        <v>0</v>
      </c>
      <c r="J118" s="168"/>
      <c r="K118" s="168">
        <f t="shared" si="19"/>
        <v>0</v>
      </c>
      <c r="L118" s="168">
        <v>21</v>
      </c>
      <c r="M118" s="168">
        <f t="shared" si="20"/>
        <v>0</v>
      </c>
      <c r="N118" s="158">
        <v>0</v>
      </c>
      <c r="O118" s="158">
        <f t="shared" si="21"/>
        <v>0</v>
      </c>
      <c r="P118" s="158">
        <v>0</v>
      </c>
      <c r="Q118" s="158">
        <f t="shared" si="22"/>
        <v>0</v>
      </c>
      <c r="R118" s="158"/>
      <c r="S118" s="158"/>
      <c r="T118" s="159">
        <v>0</v>
      </c>
      <c r="U118" s="158">
        <f t="shared" si="23"/>
        <v>0</v>
      </c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 t="s">
        <v>95</v>
      </c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</row>
    <row r="119" spans="1:60" outlineLevel="1" x14ac:dyDescent="0.2">
      <c r="A119" s="149">
        <v>54</v>
      </c>
      <c r="B119" s="155" t="s">
        <v>251</v>
      </c>
      <c r="C119" s="190" t="s">
        <v>252</v>
      </c>
      <c r="D119" s="157" t="s">
        <v>119</v>
      </c>
      <c r="E119" s="164">
        <v>1</v>
      </c>
      <c r="F119" s="167">
        <f t="shared" si="16"/>
        <v>0</v>
      </c>
      <c r="G119" s="168">
        <f t="shared" si="17"/>
        <v>0</v>
      </c>
      <c r="H119" s="168"/>
      <c r="I119" s="168">
        <f t="shared" si="18"/>
        <v>0</v>
      </c>
      <c r="J119" s="168"/>
      <c r="K119" s="168">
        <f t="shared" si="19"/>
        <v>0</v>
      </c>
      <c r="L119" s="168">
        <v>21</v>
      </c>
      <c r="M119" s="168">
        <f t="shared" si="20"/>
        <v>0</v>
      </c>
      <c r="N119" s="158">
        <v>0</v>
      </c>
      <c r="O119" s="158">
        <f t="shared" si="21"/>
        <v>0</v>
      </c>
      <c r="P119" s="158">
        <v>0</v>
      </c>
      <c r="Q119" s="158">
        <f t="shared" si="22"/>
        <v>0</v>
      </c>
      <c r="R119" s="158"/>
      <c r="S119" s="158"/>
      <c r="T119" s="159">
        <v>0</v>
      </c>
      <c r="U119" s="158">
        <f t="shared" si="23"/>
        <v>0</v>
      </c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 t="s">
        <v>95</v>
      </c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</row>
    <row r="120" spans="1:60" outlineLevel="1" x14ac:dyDescent="0.2">
      <c r="A120" s="149">
        <v>55</v>
      </c>
      <c r="B120" s="155" t="s">
        <v>253</v>
      </c>
      <c r="C120" s="190" t="s">
        <v>254</v>
      </c>
      <c r="D120" s="157" t="s">
        <v>124</v>
      </c>
      <c r="E120" s="164">
        <v>300</v>
      </c>
      <c r="F120" s="167">
        <f t="shared" si="16"/>
        <v>0</v>
      </c>
      <c r="G120" s="168">
        <f t="shared" si="17"/>
        <v>0</v>
      </c>
      <c r="H120" s="168"/>
      <c r="I120" s="168">
        <f t="shared" si="18"/>
        <v>0</v>
      </c>
      <c r="J120" s="168"/>
      <c r="K120" s="168">
        <f t="shared" si="19"/>
        <v>0</v>
      </c>
      <c r="L120" s="168">
        <v>21</v>
      </c>
      <c r="M120" s="168">
        <f t="shared" si="20"/>
        <v>0</v>
      </c>
      <c r="N120" s="158">
        <v>0</v>
      </c>
      <c r="O120" s="158">
        <f t="shared" si="21"/>
        <v>0</v>
      </c>
      <c r="P120" s="158">
        <v>0</v>
      </c>
      <c r="Q120" s="158">
        <f t="shared" si="22"/>
        <v>0</v>
      </c>
      <c r="R120" s="158"/>
      <c r="S120" s="158"/>
      <c r="T120" s="159">
        <v>0</v>
      </c>
      <c r="U120" s="158">
        <f t="shared" si="23"/>
        <v>0</v>
      </c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 t="s">
        <v>95</v>
      </c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</row>
    <row r="121" spans="1:60" outlineLevel="1" x14ac:dyDescent="0.2">
      <c r="A121" s="149">
        <v>56</v>
      </c>
      <c r="B121" s="155" t="s">
        <v>255</v>
      </c>
      <c r="C121" s="190" t="s">
        <v>256</v>
      </c>
      <c r="D121" s="157" t="s">
        <v>119</v>
      </c>
      <c r="E121" s="164">
        <v>1</v>
      </c>
      <c r="F121" s="167">
        <f t="shared" si="16"/>
        <v>0</v>
      </c>
      <c r="G121" s="168">
        <f t="shared" si="17"/>
        <v>0</v>
      </c>
      <c r="H121" s="168"/>
      <c r="I121" s="168">
        <f t="shared" si="18"/>
        <v>0</v>
      </c>
      <c r="J121" s="168"/>
      <c r="K121" s="168">
        <f t="shared" si="19"/>
        <v>0</v>
      </c>
      <c r="L121" s="168">
        <v>21</v>
      </c>
      <c r="M121" s="168">
        <f t="shared" si="20"/>
        <v>0</v>
      </c>
      <c r="N121" s="158">
        <v>0</v>
      </c>
      <c r="O121" s="158">
        <f t="shared" si="21"/>
        <v>0</v>
      </c>
      <c r="P121" s="158">
        <v>0</v>
      </c>
      <c r="Q121" s="158">
        <f t="shared" si="22"/>
        <v>0</v>
      </c>
      <c r="R121" s="158"/>
      <c r="S121" s="158"/>
      <c r="T121" s="159">
        <v>0</v>
      </c>
      <c r="U121" s="158">
        <f t="shared" si="23"/>
        <v>0</v>
      </c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 t="s">
        <v>95</v>
      </c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</row>
    <row r="122" spans="1:60" outlineLevel="1" x14ac:dyDescent="0.2">
      <c r="A122" s="149">
        <v>57</v>
      </c>
      <c r="B122" s="155" t="s">
        <v>257</v>
      </c>
      <c r="C122" s="190" t="s">
        <v>258</v>
      </c>
      <c r="D122" s="157" t="s">
        <v>119</v>
      </c>
      <c r="E122" s="164">
        <v>1</v>
      </c>
      <c r="F122" s="167">
        <f t="shared" si="16"/>
        <v>0</v>
      </c>
      <c r="G122" s="168">
        <f t="shared" si="17"/>
        <v>0</v>
      </c>
      <c r="H122" s="168"/>
      <c r="I122" s="168">
        <f t="shared" si="18"/>
        <v>0</v>
      </c>
      <c r="J122" s="168"/>
      <c r="K122" s="168">
        <f t="shared" si="19"/>
        <v>0</v>
      </c>
      <c r="L122" s="168">
        <v>21</v>
      </c>
      <c r="M122" s="168">
        <f t="shared" si="20"/>
        <v>0</v>
      </c>
      <c r="N122" s="158">
        <v>0</v>
      </c>
      <c r="O122" s="158">
        <f t="shared" si="21"/>
        <v>0</v>
      </c>
      <c r="P122" s="158">
        <v>0</v>
      </c>
      <c r="Q122" s="158">
        <f t="shared" si="22"/>
        <v>0</v>
      </c>
      <c r="R122" s="158"/>
      <c r="S122" s="158"/>
      <c r="T122" s="159">
        <v>0</v>
      </c>
      <c r="U122" s="158">
        <f t="shared" si="23"/>
        <v>0</v>
      </c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 t="s">
        <v>95</v>
      </c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</row>
    <row r="123" spans="1:60" outlineLevel="1" x14ac:dyDescent="0.2">
      <c r="A123" s="178">
        <v>58</v>
      </c>
      <c r="B123" s="179" t="s">
        <v>259</v>
      </c>
      <c r="C123" s="193" t="s">
        <v>260</v>
      </c>
      <c r="D123" s="180" t="s">
        <v>119</v>
      </c>
      <c r="E123" s="181">
        <v>1</v>
      </c>
      <c r="F123" s="182">
        <f t="shared" si="16"/>
        <v>0</v>
      </c>
      <c r="G123" s="183">
        <f t="shared" si="17"/>
        <v>0</v>
      </c>
      <c r="H123" s="183"/>
      <c r="I123" s="183">
        <f t="shared" si="18"/>
        <v>0</v>
      </c>
      <c r="J123" s="183"/>
      <c r="K123" s="183">
        <f t="shared" si="19"/>
        <v>0</v>
      </c>
      <c r="L123" s="183">
        <v>21</v>
      </c>
      <c r="M123" s="183">
        <f t="shared" si="20"/>
        <v>0</v>
      </c>
      <c r="N123" s="184">
        <v>0</v>
      </c>
      <c r="O123" s="184">
        <f t="shared" si="21"/>
        <v>0</v>
      </c>
      <c r="P123" s="184">
        <v>0</v>
      </c>
      <c r="Q123" s="184">
        <f t="shared" si="22"/>
        <v>0</v>
      </c>
      <c r="R123" s="184"/>
      <c r="S123" s="184"/>
      <c r="T123" s="185">
        <v>0</v>
      </c>
      <c r="U123" s="184">
        <f t="shared" si="23"/>
        <v>0</v>
      </c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 t="s">
        <v>95</v>
      </c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</row>
    <row r="124" spans="1:60" x14ac:dyDescent="0.2">
      <c r="A124" s="6"/>
      <c r="B124" s="7" t="s">
        <v>261</v>
      </c>
      <c r="C124" s="194" t="s">
        <v>261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AC124">
        <v>15</v>
      </c>
      <c r="AD124">
        <v>21</v>
      </c>
    </row>
    <row r="125" spans="1:60" x14ac:dyDescent="0.2">
      <c r="A125" s="186"/>
      <c r="B125" s="187" t="s">
        <v>28</v>
      </c>
      <c r="C125" s="195" t="s">
        <v>261</v>
      </c>
      <c r="D125" s="188"/>
      <c r="E125" s="188"/>
      <c r="F125" s="188"/>
      <c r="G125" s="189">
        <f>G8+G23</f>
        <v>0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AC125">
        <f>SUMIF(L7:L123,AC124,G7:G123)</f>
        <v>0</v>
      </c>
      <c r="AD125">
        <f>SUMIF(L7:L123,AD124,G7:G123)</f>
        <v>0</v>
      </c>
      <c r="AE125" t="s">
        <v>262</v>
      </c>
    </row>
    <row r="126" spans="1:60" x14ac:dyDescent="0.2">
      <c r="A126" s="6"/>
      <c r="B126" s="7" t="s">
        <v>261</v>
      </c>
      <c r="C126" s="194" t="s">
        <v>261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60" x14ac:dyDescent="0.2">
      <c r="A127" s="6"/>
      <c r="B127" s="7" t="s">
        <v>261</v>
      </c>
      <c r="C127" s="194" t="s">
        <v>261</v>
      </c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60" x14ac:dyDescent="0.2">
      <c r="A128" s="266" t="s">
        <v>263</v>
      </c>
      <c r="B128" s="266"/>
      <c r="C128" s="267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31" x14ac:dyDescent="0.2">
      <c r="A129" s="247"/>
      <c r="B129" s="248"/>
      <c r="C129" s="249"/>
      <c r="D129" s="248"/>
      <c r="E129" s="248"/>
      <c r="F129" s="248"/>
      <c r="G129" s="250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AE129" t="s">
        <v>264</v>
      </c>
    </row>
    <row r="130" spans="1:31" x14ac:dyDescent="0.2">
      <c r="A130" s="251"/>
      <c r="B130" s="252"/>
      <c r="C130" s="253"/>
      <c r="D130" s="252"/>
      <c r="E130" s="252"/>
      <c r="F130" s="252"/>
      <c r="G130" s="254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31" x14ac:dyDescent="0.2">
      <c r="A131" s="251"/>
      <c r="B131" s="252"/>
      <c r="C131" s="253"/>
      <c r="D131" s="252"/>
      <c r="E131" s="252"/>
      <c r="F131" s="252"/>
      <c r="G131" s="254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31" x14ac:dyDescent="0.2">
      <c r="A132" s="251"/>
      <c r="B132" s="252"/>
      <c r="C132" s="253"/>
      <c r="D132" s="252"/>
      <c r="E132" s="252"/>
      <c r="F132" s="252"/>
      <c r="G132" s="254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31" x14ac:dyDescent="0.2">
      <c r="A133" s="255"/>
      <c r="B133" s="256"/>
      <c r="C133" s="257"/>
      <c r="D133" s="256"/>
      <c r="E133" s="256"/>
      <c r="F133" s="256"/>
      <c r="G133" s="258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31" x14ac:dyDescent="0.2">
      <c r="A134" s="6"/>
      <c r="B134" s="7" t="s">
        <v>261</v>
      </c>
      <c r="C134" s="194" t="s">
        <v>261</v>
      </c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31" x14ac:dyDescent="0.2">
      <c r="C135" s="196"/>
      <c r="AE135" t="s">
        <v>265</v>
      </c>
    </row>
  </sheetData>
  <mergeCells count="6">
    <mergeCell ref="A129:G133"/>
    <mergeCell ref="A1:G1"/>
    <mergeCell ref="C2:G2"/>
    <mergeCell ref="C3:G3"/>
    <mergeCell ref="C4:G4"/>
    <mergeCell ref="A128:C128"/>
  </mergeCells>
  <pageMargins left="0.39370078740157499" right="0.19685039370078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47</vt:i4>
      </vt:variant>
    </vt:vector>
  </HeadingPairs>
  <TitlesOfParts>
    <vt:vector size="51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Vostro</dc:creator>
  <cp:lastModifiedBy>Bc. Petr Šámal</cp:lastModifiedBy>
  <cp:lastPrinted>2014-02-28T09:52:57Z</cp:lastPrinted>
  <dcterms:created xsi:type="dcterms:W3CDTF">2009-04-08T07:15:50Z</dcterms:created>
  <dcterms:modified xsi:type="dcterms:W3CDTF">2023-06-30T07:10:02Z</dcterms:modified>
</cp:coreProperties>
</file>