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firstSheet="1" activeTab="1"/>
  </bookViews>
  <sheets>
    <sheet name="Pokyny pro vyplnění" sheetId="1" state="hidden" r:id="rId1"/>
    <sheet name="Stavba" sheetId="2" r:id="rId2"/>
    <sheet name="VzorPolozky" sheetId="3" state="hidden" r:id="rId3"/>
    <sheet name="Rozpočet Pol" sheetId="4" r:id="rId4"/>
  </sheets>
  <externalReferences>
    <externalReference r:id="rId7"/>
  </externalReferences>
  <definedNames>
    <definedName name="_xlfn.SINGLE" hidden="1">#NAME?</definedName>
    <definedName name="CelkemDPHVypocet" localSheetId="1">'Stavba'!$H$40</definedName>
    <definedName name="CenaCelkem">'Stavba'!$G$29</definedName>
    <definedName name="CenaCelkemBezDPH">'Stavba'!$G$27</definedName>
    <definedName name="CenaCelkemVypocet" localSheetId="1">'Stavba'!$I$40</definedName>
    <definedName name="cisloobjektu">'Stavba'!$C$3</definedName>
    <definedName name="CisloRozpoctu">'[1]Krycí list'!$C$2</definedName>
    <definedName name="CisloStavby" localSheetId="1">'Stavba'!$C$2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'Stavba'!$D$3</definedName>
    <definedName name="NazevRozpoctu">'[1]Krycí list'!$D$2</definedName>
    <definedName name="NazevStavby" localSheetId="1">'Stavba'!$D$2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'Rozpočet Pol'!$A$1:$U$335</definedName>
    <definedName name="_xlnm.Print_Area" localSheetId="1">'Stavba'!$A$1:$J$77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'Stavba'!$F$40</definedName>
    <definedName name="ZakladDPHZakl">'Stavba'!$G$25</definedName>
    <definedName name="ZakladDPHZaklVypocet" localSheetId="1">'Stavba'!$G$40</definedName>
    <definedName name="ZaObjednatele">'Stavba'!$G$34</definedName>
    <definedName name="Zaokrouhleni">'Stavba'!#REF!</definedName>
    <definedName name="ZaZhotovitele">'Stavba'!$D$34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<sst xmlns="http://schemas.openxmlformats.org/spreadsheetml/2006/main" count="1262" uniqueCount="609">
  <si>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</si>
  <si>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</si>
  <si>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</si>
  <si>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</si>
  <si>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</si>
  <si>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</si>
  <si>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</si>
  <si>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</si>
  <si>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</si>
  <si>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</si>
  <si>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</si>
  <si>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</si>
  <si>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</si>
  <si>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</si>
  <si>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</si>
  <si>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</si>
  <si>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</si>
  <si>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</si>
  <si>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</si>
  <si>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</si>
  <si>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</si>
  <si>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</si>
  <si>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</si>
  <si>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</si>
  <si>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</si>
  <si>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</si>
  <si>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</si>
  <si>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</si>
  <si>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</si>
  <si>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</si>
  <si>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</si>
  <si>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</si>
  <si>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</si>
  <si>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</si>
  <si>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</si>
  <si>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</si>
  <si>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</si>
  <si>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</si>
  <si>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</si>
  <si>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</si>
  <si>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</si>
  <si>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</si>
  <si>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</si>
  <si>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p.p.č. 449/4, k.ú. Horní Beřkovice</t>
  </si>
  <si>
    <t>Rozpočet:</t>
  </si>
  <si>
    <t>Misto</t>
  </si>
  <si>
    <t>Ing. Tereza Vostrovská</t>
  </si>
  <si>
    <t>Veřejné WC v areálu PNHoB</t>
  </si>
  <si>
    <t>Psychiatrická nemocnice Horní Beřkovice</t>
  </si>
  <si>
    <t>Podřipská 1</t>
  </si>
  <si>
    <t>Horní Beřkovice</t>
  </si>
  <si>
    <t>41185</t>
  </si>
  <si>
    <t>00673552</t>
  </si>
  <si>
    <t>CZ00673552</t>
  </si>
  <si>
    <t>Rozpočet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</si>
  <si>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</si>
  <si>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</si>
  <si>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</si>
  <si>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</si>
  <si>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</si>
  <si>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</si>
  <si>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</si>
  <si>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Základy,zvláštní zakládání</t>
  </si>
  <si>
    <t>3</t>
  </si>
  <si>
    <t>Svislé a kompletní konstrukce</t>
  </si>
  <si>
    <t>4</t>
  </si>
  <si>
    <t>Vodorovné konstrukce</t>
  </si>
  <si>
    <t>5</t>
  </si>
  <si>
    <t>Komunikace</t>
  </si>
  <si>
    <t>61</t>
  </si>
  <si>
    <t>Upravy povrchů vnitřní</t>
  </si>
  <si>
    <t>62</t>
  </si>
  <si>
    <t>Upravy povrchů vnější</t>
  </si>
  <si>
    <t>63</t>
  </si>
  <si>
    <t>Podlahy a podlahové konstrukce</t>
  </si>
  <si>
    <t>64</t>
  </si>
  <si>
    <t>Výplně otvorů</t>
  </si>
  <si>
    <t>8</t>
  </si>
  <si>
    <t>Trubní vedení</t>
  </si>
  <si>
    <t>94</t>
  </si>
  <si>
    <t>Lešení a stavební výtahy</t>
  </si>
  <si>
    <t>95</t>
  </si>
  <si>
    <t>99</t>
  </si>
  <si>
    <t>Staveništní přesun hmot</t>
  </si>
  <si>
    <t>711</t>
  </si>
  <si>
    <t>Izolace proti vodě</t>
  </si>
  <si>
    <t>713</t>
  </si>
  <si>
    <t>Izolace tepelné</t>
  </si>
  <si>
    <t>721</t>
  </si>
  <si>
    <t>Vnitřní kanalizace</t>
  </si>
  <si>
    <t>722</t>
  </si>
  <si>
    <t>Vnitřní vodovod</t>
  </si>
  <si>
    <t>725</t>
  </si>
  <si>
    <t>Zařizovací předměty</t>
  </si>
  <si>
    <t>726</t>
  </si>
  <si>
    <t>Instalační prefabrikáty</t>
  </si>
  <si>
    <t>762</t>
  </si>
  <si>
    <t>Konstrukce tesařské</t>
  </si>
  <si>
    <t>764</t>
  </si>
  <si>
    <t>Konstrukce klempířské</t>
  </si>
  <si>
    <t>765</t>
  </si>
  <si>
    <t>Krytiny tvrdé</t>
  </si>
  <si>
    <t>766</t>
  </si>
  <si>
    <t>Konstrukce truhlářské</t>
  </si>
  <si>
    <t>767</t>
  </si>
  <si>
    <t>Konstrukce zámečnické</t>
  </si>
  <si>
    <t>771</t>
  </si>
  <si>
    <t>Podlahy z dlaždic a obklady</t>
  </si>
  <si>
    <t>781</t>
  </si>
  <si>
    <t>Obklady keramické</t>
  </si>
  <si>
    <t>783</t>
  </si>
  <si>
    <t>Nátěry</t>
  </si>
  <si>
    <t>784</t>
  </si>
  <si>
    <t>Malby</t>
  </si>
  <si>
    <t>M21</t>
  </si>
  <si>
    <t>Elektromontáže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</si>
  <si>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</si>
  <si>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</si>
  <si>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</si>
  <si>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</si>
  <si>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</si>
  <si>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</si>
  <si>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</si>
  <si>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</si>
  <si>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</si>
  <si>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</si>
  <si>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</si>
  <si>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</si>
  <si>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</si>
  <si>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</si>
  <si>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</si>
  <si>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</si>
  <si>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</si>
  <si>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</si>
  <si>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</si>
  <si>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</si>
  <si>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</si>
  <si>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</si>
  <si>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</si>
  <si>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</si>
  <si>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</si>
  <si>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</si>
  <si>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</si>
  <si>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</si>
  <si>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</si>
  <si>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121101101R00</t>
  </si>
  <si>
    <t>Sejmutí ornice s přemístěním do 50 m</t>
  </si>
  <si>
    <t>m3</t>
  </si>
  <si>
    <t>POL1_0</t>
  </si>
  <si>
    <t>sociálky:(8,225*8,4)*0,15</t>
  </si>
  <si>
    <t>VV</t>
  </si>
  <si>
    <t>122201101R00</t>
  </si>
  <si>
    <t>Odkopávky nezapažené v hor. 3 do 100 m3</t>
  </si>
  <si>
    <t>odkopávky:7,225*7,25*0,15</t>
  </si>
  <si>
    <t>122201109R00</t>
  </si>
  <si>
    <t>Příplatek za lepivost - odkopávky v hor. 3</t>
  </si>
  <si>
    <t>132201110R00</t>
  </si>
  <si>
    <t>Hloubení rýh š.do 60 cm v hor.3 do 50 m3, STROJNĚ</t>
  </si>
  <si>
    <t>hloubení pasů:0,6*0,7*(7,25*2+4,6*2+2,7+1,8)</t>
  </si>
  <si>
    <t>132201119R00</t>
  </si>
  <si>
    <t>Přípl.za lepivost,hloubení rýh 60 cm,hor.3,STROJNĚ</t>
  </si>
  <si>
    <t>131201110R00</t>
  </si>
  <si>
    <t>Hloubení nezapaž. jam hor.3 do 50 m3, STROJNĚ</t>
  </si>
  <si>
    <t>sloupy:0,6*0,6*4*0,7</t>
  </si>
  <si>
    <t>131201119R00</t>
  </si>
  <si>
    <t>Příplatek za lepivost - hloubení nezap.jam v hor.3</t>
  </si>
  <si>
    <t>139601102R00</t>
  </si>
  <si>
    <t>Ruční výkop jam, rýh a šachet v hornině tř. 3</t>
  </si>
  <si>
    <t>ruční dokopávky - příplatek:(7,85719+11,844+1,008)*0,1</t>
  </si>
  <si>
    <t>167101101R00</t>
  </si>
  <si>
    <t>Nakládání výkopku z hor.1-4 v množství do 100 m3</t>
  </si>
  <si>
    <t>odhad:3</t>
  </si>
  <si>
    <t>162201102R00</t>
  </si>
  <si>
    <t>Vodorovné přemístění výkopku z hor.1-4 do 50 m</t>
  </si>
  <si>
    <t>odvoz na mezideponii:7,85719+11,844+1,008</t>
  </si>
  <si>
    <t>zpětná zásyp:3</t>
  </si>
  <si>
    <t>139600012RA0</t>
  </si>
  <si>
    <t>Ruční výkop v hornině 3</t>
  </si>
  <si>
    <t>POL2_0</t>
  </si>
  <si>
    <t>ležatá kanalizace, potrubí pod základ.deskou:20*0,4*0,6</t>
  </si>
  <si>
    <t>175101101RT2</t>
  </si>
  <si>
    <t>Obsyp potrubí bez prohození sypaniny, s dodáním štěrkopísku frakce 0 - 22 mm</t>
  </si>
  <si>
    <t>ležatá kanalizace, potrubí pod základ.deskou:20*0,4*0,3</t>
  </si>
  <si>
    <t>174101102R00</t>
  </si>
  <si>
    <t>Zásyp ruční se zhutněním</t>
  </si>
  <si>
    <t>ležatá kanalizace, potrubí pod základ.deskou:20*0,4*0,2</t>
  </si>
  <si>
    <t>58330002.AR</t>
  </si>
  <si>
    <t>Dovoz zásypového materiálu</t>
  </si>
  <si>
    <t>t</t>
  </si>
  <si>
    <t>POL3_0</t>
  </si>
  <si>
    <t>1,6*1,8</t>
  </si>
  <si>
    <t>215901101RT5</t>
  </si>
  <si>
    <t>Zhutnění podloží z hornin nesoudržných do 92% PS, vibrační deskou</t>
  </si>
  <si>
    <t>m2</t>
  </si>
  <si>
    <t>dům:7,25*7,225</t>
  </si>
  <si>
    <t>274313611R00</t>
  </si>
  <si>
    <t>Beton základových pasů prostý C 16/20</t>
  </si>
  <si>
    <t>základové pasy betonové - rd:0,6*0,7*(7,25*2+4,6*2+2,7+1,8)</t>
  </si>
  <si>
    <t>275313611R00</t>
  </si>
  <si>
    <t>Beton základových patek prostý C 16/20</t>
  </si>
  <si>
    <t>pod sloupy:0,6*0,6*0,7*4</t>
  </si>
  <si>
    <t>271100010RA0</t>
  </si>
  <si>
    <t>Polštář pod základy ze štěrkopísku</t>
  </si>
  <si>
    <t>rd tl. 100 mm:(4,6*6,05+0,825*7,4+2,425*0,6+1,0*0,6+1,575*0,6)*0,1</t>
  </si>
  <si>
    <t>273351215R00</t>
  </si>
  <si>
    <t>Bednění stěn základových desek - zřízení</t>
  </si>
  <si>
    <t>(7,25*2+7,225*2)*0,25</t>
  </si>
  <si>
    <t>273321311R00</t>
  </si>
  <si>
    <t>Železobeton základových desek C 16/20</t>
  </si>
  <si>
    <t>podkladní ŽB deska:(7,25*7,225)*0,15</t>
  </si>
  <si>
    <t>273361921RT8</t>
  </si>
  <si>
    <t>Výztuž základových desek ze svařovaných sítí, průměr drátu  8,0, oka 100/100 mm</t>
  </si>
  <si>
    <t>KARI síť 8/100x100:(((7,25*7,225)*7,9)/1000)*1,1</t>
  </si>
  <si>
    <t>273351216R00</t>
  </si>
  <si>
    <t>Bednění stěn základových desek - odstranění</t>
  </si>
  <si>
    <t>274354043R00</t>
  </si>
  <si>
    <t>Bednění prostupu základem do 0,10 m2, dl.1,0 m</t>
  </si>
  <si>
    <t>kus</t>
  </si>
  <si>
    <t>kanalizace:3</t>
  </si>
  <si>
    <t>vodovod:1</t>
  </si>
  <si>
    <t>elektro:1</t>
  </si>
  <si>
    <t>311271802R00</t>
  </si>
  <si>
    <t>Zdivo z tvárnic pórobetonových PORFIX P2-440 HL, tl. 300 mm</t>
  </si>
  <si>
    <t>zdivo:2,75*(6,8*2+4,9*2+2,85+1,95)</t>
  </si>
  <si>
    <t>-(0,5*0,5*8+0,8*2,1*2+1,1*2,0)</t>
  </si>
  <si>
    <t>342256253RT3</t>
  </si>
  <si>
    <t>Příčka z tvárnic pórobetonových PORFIX tl. 100 mm, P2-500, 500x250x100 mm</t>
  </si>
  <si>
    <t>nenosné zdivo:2,75*(1,85*3+6,2+2,05*2+1,9)</t>
  </si>
  <si>
    <t>-(0,7*1,97*4+0,8*1,97*3+0,8*2,1)</t>
  </si>
  <si>
    <t>317147104RT3</t>
  </si>
  <si>
    <t>Překlad U PORFIX, výplň C 20/25, dl. 500 mm, š. 300 mm, s výztuží a podepřením</t>
  </si>
  <si>
    <t>otvor š. 0,5 m:2*(8)</t>
  </si>
  <si>
    <t>otvor š. 0,8-1,1 m:3*(3)</t>
  </si>
  <si>
    <t>317147300R00</t>
  </si>
  <si>
    <t>Překlad nenosný z pórobetonu PORFIX 100 x 250 x 1000 mm</t>
  </si>
  <si>
    <t>317147301R00</t>
  </si>
  <si>
    <t>Překlad nenosný z pórobetonu PORFIX 100 x 250 x 1200 mm</t>
  </si>
  <si>
    <t>317147302R00</t>
  </si>
  <si>
    <t>Překlad nenosný z pórobetonu PORFIX 100 x 250 x 1500 mm</t>
  </si>
  <si>
    <t>6</t>
  </si>
  <si>
    <t>Dozdívky pod vnějšími výplněmi v obvod. zdivu</t>
  </si>
  <si>
    <t>0,3*0,16*(0,8+1,05+1,1)</t>
  </si>
  <si>
    <t>7</t>
  </si>
  <si>
    <t>Podbetonování parapetů, včetně bednění</t>
  </si>
  <si>
    <t>1.NP:(0,5*8)*0,3*0,1</t>
  </si>
  <si>
    <t>451573111R00</t>
  </si>
  <si>
    <t>Lože pod potrubí ze štěrkopísku do 63 mm</t>
  </si>
  <si>
    <t>ležatá kanalizace, potrubí pod základ.deskou:20*0,4*0,1</t>
  </si>
  <si>
    <t>346255121R00</t>
  </si>
  <si>
    <t>Obklad věnců a překladů deskami Ytong tl. 50 mm</t>
  </si>
  <si>
    <t>věnec nad 1.NP - oobvodové zdivo:0,25*(6,95*2+5,5*2)+0,25*(4,9*2+6,35*2)</t>
  </si>
  <si>
    <t>417321315R00</t>
  </si>
  <si>
    <t>Ztužující pásy a věnce z betonu železového C 20/25</t>
  </si>
  <si>
    <t>0,25*0,30*(6,95*2+5,5*2)</t>
  </si>
  <si>
    <t>Mezisoučet</t>
  </si>
  <si>
    <t>417361821R00</t>
  </si>
  <si>
    <t>Výztuž ztužujících pásů a věnců z oceli 10505</t>
  </si>
  <si>
    <t>věnec nad 1.NP (odhad výztuže 120kg/m3):(((1,8675*120)/1000)*1,1)</t>
  </si>
  <si>
    <t>416021128R00</t>
  </si>
  <si>
    <t>Podhledy SDK, kovová.kce CD. 1x deska RBI 15 mm</t>
  </si>
  <si>
    <t>wc:27,82</t>
  </si>
  <si>
    <t>591100020RAA</t>
  </si>
  <si>
    <t>Chodník z dlažby zámkové, podklad štěrkodrť, dlažba přírodní tloušťka 6 cm</t>
  </si>
  <si>
    <t>chodník kolem stavby:1,2*8,15+0,6*(6,1+6,1+6,95)</t>
  </si>
  <si>
    <t>chodník od cesty:10*1,6</t>
  </si>
  <si>
    <t>639561121R00</t>
  </si>
  <si>
    <t>Obrubník zahradní betonový výšky 250 mm, šedý</t>
  </si>
  <si>
    <t>m</t>
  </si>
  <si>
    <t>kolem objektu:7,3*2+8,15*2</t>
  </si>
  <si>
    <t>chodník od cesty:22</t>
  </si>
  <si>
    <t>610991111R00</t>
  </si>
  <si>
    <t>Zakrývání výplní vnitřních otvorů</t>
  </si>
  <si>
    <t>výplně otvorů:(0,5*0,5*8)+0,8*2,05+1,05*2,05+1,0*2,2</t>
  </si>
  <si>
    <t>612481211RU2</t>
  </si>
  <si>
    <t>Montáž výztužné sítě(perlinky)do stěrky-vnit.stěny, včetně výztužné sítě a stěrkového tmelu</t>
  </si>
  <si>
    <t>1:3,0*(2,95*2+1,5*2)-(0,8*1,97*3+0,9*1,97+1*2,2)</t>
  </si>
  <si>
    <t>2:3,0*(2,75*2+1,65*2)-(0,8*2,05+1,05*2,05+0,8*1,97)</t>
  </si>
  <si>
    <t>3:3,0*(2,75*2+1,0*2)-(0,8*1,97+0,5*0,5)</t>
  </si>
  <si>
    <t>4:3,0*(1,85*2+0,9*2)-(0,7*1,97+0,5*0,5)</t>
  </si>
  <si>
    <t>5:3,0*(1,85*2+0,9*2)-(0,7*1,97+0,5*0,5)</t>
  </si>
  <si>
    <t>6:3,0*(2,15*2+1,85*2)-(0,9*1,97+0,5*0,5)</t>
  </si>
  <si>
    <t>7:3,0*(1,85*2+0,9*2)-(0,7*1,97+0,5*0,5)</t>
  </si>
  <si>
    <t>8:3,0*(1,85*2+0,9*2)-(0,7*1,97+0,5*0,5)</t>
  </si>
  <si>
    <t>9:3,0*(1,0*2+1,9*2)-(0,8*1,97*0,5*0,5+0,8*2,05)</t>
  </si>
  <si>
    <t>10:3,0*(1,9*2+1,85*2)-(0,5*0,5+0,8*2,05)</t>
  </si>
  <si>
    <t>ostění:0,15*(1,5*8)+0,1*(4,2)+0,3*(4,8+5,05)</t>
  </si>
  <si>
    <t>612471411R00</t>
  </si>
  <si>
    <t>Úprava vnitřních stěn aktivovaným štukem</t>
  </si>
  <si>
    <t>182,3165</t>
  </si>
  <si>
    <t>odpočet obkladů:-(65,88)</t>
  </si>
  <si>
    <t>620991121R00</t>
  </si>
  <si>
    <t>Zakrývání výplní vnějších otvorů z lešení</t>
  </si>
  <si>
    <t>622481291R00</t>
  </si>
  <si>
    <t>Montáž výztužné lišty rohové a dilatační, vč. dodávky materiálu</t>
  </si>
  <si>
    <t>kolem oken:1,5*8+4,8+5,05+4,2</t>
  </si>
  <si>
    <t>rohy:3*4</t>
  </si>
  <si>
    <t>622473187RT2</t>
  </si>
  <si>
    <t>Příplatek za okenní lištu (APU) - montáž, včetně dodávky lišty</t>
  </si>
  <si>
    <t>622481211RU2</t>
  </si>
  <si>
    <t>Montáž výztužné sítě(perlinky)do stěrky-vněj.stěny, včetně výztužné sítě a stěrkového tmelu</t>
  </si>
  <si>
    <t>plocha:3,1*(6,95*2+5,5*2)</t>
  </si>
  <si>
    <t>odpočet otvorů:-(0,5*0,5*8+0,8*2,0+1,05*2+1,0*2,2)</t>
  </si>
  <si>
    <t>ostění:1,5*8*0,15+4,8*0,15+5,05*0,15+4,2*0,15</t>
  </si>
  <si>
    <t>602021177RT2</t>
  </si>
  <si>
    <t>Stěrka na stěnách minerální, NanoporTop, škrábaná, zrnitost 2,0 mm</t>
  </si>
  <si>
    <t>fasáda:73,1975-8,82</t>
  </si>
  <si>
    <t>622432112R00</t>
  </si>
  <si>
    <t>Omítka stěn weber-pas marmolit střednězrnná</t>
  </si>
  <si>
    <t>(6,95*2+5,5*2-0,8-1,05-1,0)*0,4</t>
  </si>
  <si>
    <t>728415121R00</t>
  </si>
  <si>
    <t>Montáž mřížky větrací nebo ventilační do d 100 mm, vč. materiálu</t>
  </si>
  <si>
    <t>631320022RAC</t>
  </si>
  <si>
    <t>Mazanina vyztužená sítí, beton C 12/15, tl. 10 cm, vyztužená sítí - drát 6,0 oka 150/150 mm</t>
  </si>
  <si>
    <t>27,82</t>
  </si>
  <si>
    <t>632411104R00</t>
  </si>
  <si>
    <t>Vyrovnávací stěrka, ruční zprac. tl.3 mm</t>
  </si>
  <si>
    <t>dlažba:27,82</t>
  </si>
  <si>
    <t>642942111RT4</t>
  </si>
  <si>
    <t>Osazení zárubní dveřních ocelových, pl. do 2,5 m2, včetně dodávky zárubně 800 x 1970 x 100 mm</t>
  </si>
  <si>
    <t>642942111RU5</t>
  </si>
  <si>
    <t>Osazení zárubní dveřních ocelových, pl. do 2,5 m2, včetně dodávky zárubně 900 x 1970 x 150 mm</t>
  </si>
  <si>
    <t>642942111RT3</t>
  </si>
  <si>
    <t>Osazení zárubní dveřních ocelových, pl. do 2,5 m2, včetně dodávky zárubně 700 x 1970 x 100 mm</t>
  </si>
  <si>
    <t>831350113RAB</t>
  </si>
  <si>
    <t>Kanalizační přípojka z trub PVC, D 160 mm, rýha šířky 0,8 m, hloubky 1,2 m</t>
  </si>
  <si>
    <t>831230110RAB</t>
  </si>
  <si>
    <t>Vodovodní přípojka z trub polyetylénových D 40-63, hloubka 1,2 m</t>
  </si>
  <si>
    <t>894432112R00</t>
  </si>
  <si>
    <t>Osazení plastové šachty revizní prům.425 mm, Wavin</t>
  </si>
  <si>
    <t>286971677R</t>
  </si>
  <si>
    <t>Dno šachtové 425/160 typ Y pro KG</t>
  </si>
  <si>
    <t>286971403R</t>
  </si>
  <si>
    <t>Roura šachtová korugovaná  bez hrdla 425/2000 mm</t>
  </si>
  <si>
    <t>286971471R</t>
  </si>
  <si>
    <t>Těsnění šachtové roury a teleskopu 425 mm</t>
  </si>
  <si>
    <t>28697146R</t>
  </si>
  <si>
    <t>Poklop do šachtové roury 425 mm/1,5 T PP</t>
  </si>
  <si>
    <t>941940031RA0</t>
  </si>
  <si>
    <t>Lešení lehké fasádní, š. 1 m, výška do 10 m</t>
  </si>
  <si>
    <t>941955003R00</t>
  </si>
  <si>
    <t>Lešení lehké pomocné, výška podlahy do 2,5 m</t>
  </si>
  <si>
    <t>952901111R00</t>
  </si>
  <si>
    <t>Vyčištění budov o výšce podlaží do 4 m</t>
  </si>
  <si>
    <t>952901110R00</t>
  </si>
  <si>
    <t>Čištění mytím vnějších ploch oken a dveří</t>
  </si>
  <si>
    <t>výplně otvorů:(0,5*0,5*8)+1,0*2,2</t>
  </si>
  <si>
    <t>998011001R00</t>
  </si>
  <si>
    <t>Přesun hmot pro budovy zděné výšky do 6 m</t>
  </si>
  <si>
    <t>6,96+60,83291+18,93544+7,72599+17,97034+2,0532+0,61449+7,32028+0,23836+9,97974+2,1424+0,00152</t>
  </si>
  <si>
    <t>711111001RZ1</t>
  </si>
  <si>
    <t>Izolace proti vlhkosti vodor. nátěr ALP za studena, 1x nátěr - včetně dodávky penetračního laku ALP</t>
  </si>
  <si>
    <t>pod zdivo:42*0,5</t>
  </si>
  <si>
    <t>plocha:37,06</t>
  </si>
  <si>
    <t>711141559RZ4</t>
  </si>
  <si>
    <t>Provedení izolace proti vlhkosti na ploše vodorovné, asfaltovými pásy přitavením, 2 vrstvy - včetně dodávky Sklobit G</t>
  </si>
  <si>
    <t>711112001RZ1</t>
  </si>
  <si>
    <t>Izolace proti vlhkosti svis. nátěr ALP, za studena, 1x nátěr - včetně dodávky asfaltového laku</t>
  </si>
  <si>
    <t>pod izolaci základů, vytažním na zdivo:1*(5,5*2+6,95*2)</t>
  </si>
  <si>
    <t>711142559RZ4</t>
  </si>
  <si>
    <t>Provedení izolace proti vlhkosti na ploše svislé, asfaltovými pásy přitavením, 2 vrstva - včetně dodávky Sklobit G</t>
  </si>
  <si>
    <t>711212000R00</t>
  </si>
  <si>
    <t>Penetrace podkladu pod hydroizolační nátěr,vč.dod.</t>
  </si>
  <si>
    <t>37,06+3*1,5</t>
  </si>
  <si>
    <t>711212002R00</t>
  </si>
  <si>
    <t>Hydroizolační povlak - nátěr nebo stěrka</t>
  </si>
  <si>
    <t>711212601R00</t>
  </si>
  <si>
    <t>Těsnicí pás do spoje podlaha - stěna</t>
  </si>
  <si>
    <t>65</t>
  </si>
  <si>
    <t>998711201R00</t>
  </si>
  <si>
    <t>Přesun hmot pro izolace proti vodě, výšky do 6 m</t>
  </si>
  <si>
    <t>713121118RU1</t>
  </si>
  <si>
    <t>Montáž dilatačního pásku podél stěn, včetně dodávky ISOVER N/PP 15x100x1000 mm</t>
  </si>
  <si>
    <t>713111221RK6</t>
  </si>
  <si>
    <t>Montáž parozábrany, zavěšené podhl., přelep. spojů, Jutafol N AL 170 speciál</t>
  </si>
  <si>
    <t>713111121RT1</t>
  </si>
  <si>
    <t>Montáž tepelné izolace stropů rovných spodem, drátem, 1 vrstva - materiál ve specifikaci</t>
  </si>
  <si>
    <t>713111111RT1</t>
  </si>
  <si>
    <t>Montáž tepelné izolace stropů vrchem kladené, volně, 1 vrstva - materiál ve specifikaci</t>
  </si>
  <si>
    <t>5,5*6,95</t>
  </si>
  <si>
    <t>6315083953R</t>
  </si>
  <si>
    <t>Pás ISOVER DOMO PLUS  8400 x 1200 x 100 mm</t>
  </si>
  <si>
    <t>spodem:(27,82)*1,15</t>
  </si>
  <si>
    <t>6315083955R</t>
  </si>
  <si>
    <t>Pás ISOVER DOMO PLUS  6400 x 1200 x 140 mm</t>
  </si>
  <si>
    <t>vrchem:(38,225)*1,15</t>
  </si>
  <si>
    <t>998713201R00</t>
  </si>
  <si>
    <t>Přesun hmot pro izolace tepelné, výšky do 6 m</t>
  </si>
  <si>
    <t>721176223R00</t>
  </si>
  <si>
    <t>Potrubí KG svodné (ležaté) v zemi D 125 x 3,2 mm</t>
  </si>
  <si>
    <t>721176222R00</t>
  </si>
  <si>
    <t>Potrubí KG svodné (ležaté) v zemi D 110 x 3,2 mm</t>
  </si>
  <si>
    <t>721176212R00</t>
  </si>
  <si>
    <t>Potrubí KG odpadní svislé D 110 x 3,2 mm</t>
  </si>
  <si>
    <t>721176105R00</t>
  </si>
  <si>
    <t>Potrubí HT připojovací D 110 x 2,7 mm</t>
  </si>
  <si>
    <t>721176103R00</t>
  </si>
  <si>
    <t>Potrubí HT připojovací D 50 x 1,8 mm</t>
  </si>
  <si>
    <t>721290111R00</t>
  </si>
  <si>
    <t>Zkouška těsnosti kanalizace vodou DN 125</t>
  </si>
  <si>
    <t>10+16+4+5+12</t>
  </si>
  <si>
    <t>721242110RT2</t>
  </si>
  <si>
    <t>Lapač střešních splavenin PP HL600, kloub, zápachová klapka, koš na listí, DN 125</t>
  </si>
  <si>
    <t>18</t>
  </si>
  <si>
    <t xml:space="preserve">Kompletace kanalizace </t>
  </si>
  <si>
    <t>kpl</t>
  </si>
  <si>
    <t>998721201R00</t>
  </si>
  <si>
    <t>Přesun hmot pro vnitřní kanalizaci, výšky do 6 m</t>
  </si>
  <si>
    <t>722172333R00</t>
  </si>
  <si>
    <t>Potrubí z PPR, D 32x5,4 mm, PN 20, vč. zed. výpom.</t>
  </si>
  <si>
    <t>722181213RU2</t>
  </si>
  <si>
    <t>Izolace návleková MIRELON PRO tl. stěny 13 mm, vnitřní průměr 35 mm</t>
  </si>
  <si>
    <t>722172412R00</t>
  </si>
  <si>
    <t>Potrubí z PPR, D 25 x 3,5 mm, PN 16, vč.zed.výpom.</t>
  </si>
  <si>
    <t>722181213RT9</t>
  </si>
  <si>
    <t>Izolace návleková MIRELON PRO tl. stěny 13 mm, vnitřní průměr 28 mm</t>
  </si>
  <si>
    <t>722172411R00</t>
  </si>
  <si>
    <t>Potrubí z PPR, D 20 x 2,8 mm, PN 16, vč.zed.výpom.</t>
  </si>
  <si>
    <t>722181213RT7</t>
  </si>
  <si>
    <t>Izolace návleková MIRELON PRO tl. stěny 13 mm, vnitřní průměr 22 mm</t>
  </si>
  <si>
    <t>722280106R00</t>
  </si>
  <si>
    <t>Tlaková zkouška vodovodního potrubí DN 32</t>
  </si>
  <si>
    <t>722290234R00</t>
  </si>
  <si>
    <t>Proplach a dezinfekce vodovod.potrubí DN 80</t>
  </si>
  <si>
    <t>19</t>
  </si>
  <si>
    <t>Kompletace vodovodu</t>
  </si>
  <si>
    <t>998722201R00</t>
  </si>
  <si>
    <t>Přesun hmot pro vnitřní vodovod, výšky do 6 m</t>
  </si>
  <si>
    <t>725014131R00</t>
  </si>
  <si>
    <t>Klozet závěsný OLYMP + sedátko, bílý</t>
  </si>
  <si>
    <t>soubor</t>
  </si>
  <si>
    <t>725014141R00</t>
  </si>
  <si>
    <t>Klozet závěsný OLYMP ZTP + sedátko, bílý</t>
  </si>
  <si>
    <t>725016105R00</t>
  </si>
  <si>
    <t>Pisoár, ovládání automatické, bílý</t>
  </si>
  <si>
    <t>725017153R00</t>
  </si>
  <si>
    <t>Umyvadlo invalidní  64 x 55 cm, bílé</t>
  </si>
  <si>
    <t>725017123R00</t>
  </si>
  <si>
    <t>Umyvadlo na šrouby 60 x 45 cm, bílé</t>
  </si>
  <si>
    <t>725829301R00</t>
  </si>
  <si>
    <t>Montáž baterie umyv.a dřezové stojánkové</t>
  </si>
  <si>
    <t>725823121RT1</t>
  </si>
  <si>
    <t>Baterie umyvadlová stoján. ruční, vč. otvír.odpadu, standardní</t>
  </si>
  <si>
    <t>725534222R00</t>
  </si>
  <si>
    <t>Ohřívač elek. zásob. závěsný DZ Dražice OKCE 50</t>
  </si>
  <si>
    <t>725529301R00</t>
  </si>
  <si>
    <t>Montáž infrazářiče</t>
  </si>
  <si>
    <t>Infračervený topný panel TIH 300 S, více viz PD</t>
  </si>
  <si>
    <t>998725201R00</t>
  </si>
  <si>
    <t>Přesun hmot pro zařizovací předměty, výšky do 6 m</t>
  </si>
  <si>
    <t>726211123R00</t>
  </si>
  <si>
    <t>Modul-WC Kombifix Eco, UP320, h 108 cm</t>
  </si>
  <si>
    <t>28696752R</t>
  </si>
  <si>
    <t>Tlačítko ovládací</t>
  </si>
  <si>
    <t>998726221R00</t>
  </si>
  <si>
    <t>Přesun hmot pro předstěnové systémy, výšky do 6 m</t>
  </si>
  <si>
    <t>762330012RAA</t>
  </si>
  <si>
    <t>Konstrukce vázaná krovu z řeziva plochy 224 cm2, hranoly 6 x 10 cm, včetně dodávky</t>
  </si>
  <si>
    <t>kleštiny:3*(16)</t>
  </si>
  <si>
    <t>762330012RAD</t>
  </si>
  <si>
    <t>Konstrukce vázaná krovu z řeziva plochy 224 cm2, hranoly 15 x 15 cm, včetně dodávky</t>
  </si>
  <si>
    <t>pozednice:7,55*(3)</t>
  </si>
  <si>
    <t>sloupky:4*2,85</t>
  </si>
  <si>
    <t>Konstrukce vázaná krovu z řeziva plochy 224 cm2, hranoly 8 x 14 cm, včetně dodávky</t>
  </si>
  <si>
    <t>krokev:4,11*9*2</t>
  </si>
  <si>
    <t>Konstrukce vázaná krovu z řeziva plochy 224 cm2, hranoly 10 x 14 cm, včetně dodávky</t>
  </si>
  <si>
    <t>vodorovné dřevo:9*7,2</t>
  </si>
  <si>
    <t>762342206RT4</t>
  </si>
  <si>
    <t>Montáž kontralatí na vruty, s těsnicí páskou, včetně dodávky latí 4/6 cm</t>
  </si>
  <si>
    <t>plocha střechy:4,11*2*7,55</t>
  </si>
  <si>
    <t>762342203RT4</t>
  </si>
  <si>
    <t>Montáž laťování střech, vzdálenost latí 22 - 36 cm, včetně dodávky řeziva, latě 4/6 cm</t>
  </si>
  <si>
    <t>762395000R00</t>
  </si>
  <si>
    <t>Spojovací a ochranné prostředky pro střechy</t>
  </si>
  <si>
    <t>998762202R00</t>
  </si>
  <si>
    <t>Přesun hmot pro tesařské konstrukce, výšky do 12 m</t>
  </si>
  <si>
    <t>764718104R00</t>
  </si>
  <si>
    <t>Žlab podokapní půlkruh.z Al plechu lak., rš 330 mm</t>
  </si>
  <si>
    <t>7,55*2</t>
  </si>
  <si>
    <t>764718109R00</t>
  </si>
  <si>
    <t>Odpadní trouby kruhové z Al plechu lak., D 100 mm</t>
  </si>
  <si>
    <t>764718130R00</t>
  </si>
  <si>
    <t>Kotlík žlabový kulatý z lak.Al, žlab 333mm,D 100mm</t>
  </si>
  <si>
    <t>764718303R00</t>
  </si>
  <si>
    <t>Oplechování parapetů z AL plechů lak., rš 320 mm</t>
  </si>
  <si>
    <t>0,5*8</t>
  </si>
  <si>
    <t>998764201R00</t>
  </si>
  <si>
    <t>Přesun hmot pro klempířské konstr., výšky do 6 m</t>
  </si>
  <si>
    <t>765901131R00</t>
  </si>
  <si>
    <t>Fólie podstřešní paropropustná Tyvek Solid</t>
  </si>
  <si>
    <t>765310081RAA</t>
  </si>
  <si>
    <t>Zastřešení pálenou krytinou,jednoduché, tašky režné</t>
  </si>
  <si>
    <t>765312531R00</t>
  </si>
  <si>
    <t>Hřeben s větracím pásem kovovým, režný</t>
  </si>
  <si>
    <t>765312561R00</t>
  </si>
  <si>
    <t>Ukončení ploch.taškami okraj.levými,režná</t>
  </si>
  <si>
    <t>4,11*2</t>
  </si>
  <si>
    <t>765312564R00</t>
  </si>
  <si>
    <t>Ukončení plochy taškami okraj. prav,režná</t>
  </si>
  <si>
    <t>2*4,11</t>
  </si>
  <si>
    <t>765312686R00</t>
  </si>
  <si>
    <t>Pás ochranný větrací okapní 500/10 cm hliník</t>
  </si>
  <si>
    <t>2*7,55</t>
  </si>
  <si>
    <t>765312697R00</t>
  </si>
  <si>
    <t>Plech okapní profilovaný šířky 170 mm hliník</t>
  </si>
  <si>
    <t>998765202R00</t>
  </si>
  <si>
    <t>Přesun hmot pro krytiny tvrdé, výšky do 12 m</t>
  </si>
  <si>
    <t>648991111RT3</t>
  </si>
  <si>
    <t>Osazení parapet.desek plast. a lamin. š. do 20cm, včetně dodávky plastové parapetní desky š. 150 mm</t>
  </si>
  <si>
    <t>766670010RA0</t>
  </si>
  <si>
    <t>Okno plastové jednokřídlové typové plochy 1,5 m2, 50x50 cm jednodílné</t>
  </si>
  <si>
    <t>766670032RAI</t>
  </si>
  <si>
    <t>Dveře plastové typové, pouze montáž, dveře ve specifikaci</t>
  </si>
  <si>
    <t>61143255R</t>
  </si>
  <si>
    <t>Dveře plastové 1křídlové 100x220 cm</t>
  </si>
  <si>
    <t>766660012RA0</t>
  </si>
  <si>
    <t>Montáž dveří jednokřídlových šířky 70 cm</t>
  </si>
  <si>
    <t>61160102R</t>
  </si>
  <si>
    <t>Dveře vnitřní hladké plné 1kř. 70x197 bílé</t>
  </si>
  <si>
    <t>766660014RA0</t>
  </si>
  <si>
    <t>Montáž dveří jednokřídlových šířky 80 cm</t>
  </si>
  <si>
    <t>61160103R</t>
  </si>
  <si>
    <t>Dveře vnitřní hladké plné 1kř. 80x197 bílé</t>
  </si>
  <si>
    <t>766660016RA0</t>
  </si>
  <si>
    <t>Montáž dveří jednokřídlových šířky 90 cm</t>
  </si>
  <si>
    <t>61160104R</t>
  </si>
  <si>
    <t>Dveře vnitřní hladké plné 1kř. 90x197 bílé</t>
  </si>
  <si>
    <t>54914624R</t>
  </si>
  <si>
    <t>Dveřní kování KLASIK/S klíč Cr</t>
  </si>
  <si>
    <t>766420010RAB</t>
  </si>
  <si>
    <t>Obklad podhledu palubkami pero-drážka, palubky MD, lakování</t>
  </si>
  <si>
    <t>podbytí, štíty:(1,0*7,55*2+1,0*4,11*2*2+7,55*1,2)+(((8,05*2,30)/2)*2)</t>
  </si>
  <si>
    <t>998766201R00</t>
  </si>
  <si>
    <t>Přesun hmot pro truhlářské konstr., výšky do 6 m</t>
  </si>
  <si>
    <t>Rolovací dveře 800x2200 mm, včetně dodávky a montáže</t>
  </si>
  <si>
    <t>Rolovací dveře 1050x2200 mm, včetně dodávky a montáže</t>
  </si>
  <si>
    <t>998767201R00</t>
  </si>
  <si>
    <t>Přesun hmot pro zámečnické konstr., výšky do 6 m</t>
  </si>
  <si>
    <t>771101101R00</t>
  </si>
  <si>
    <t>Vysávání podlah prům.vysavačem pro pokládku dlažby</t>
  </si>
  <si>
    <t>(4,42+4,56+2,74+1,66+1,66+3,98+1,66+1,66+1,9+3,58)+2,7</t>
  </si>
  <si>
    <t>771101210R00</t>
  </si>
  <si>
    <t>Penetrace podkladu pod dlažby</t>
  </si>
  <si>
    <t>771570014RAI</t>
  </si>
  <si>
    <t>Dlažba z dlaždic keramických 30 x 30 cm, do tmele, dlažba ve specifikaci</t>
  </si>
  <si>
    <t>597642032R</t>
  </si>
  <si>
    <t>Dlažba keramická 300x300x9 mm, odhad - cena bude upřesněna dle výběru investora</t>
  </si>
  <si>
    <t>1.NP:(30,52)*1,1</t>
  </si>
  <si>
    <t>771578011R00</t>
  </si>
  <si>
    <t>Spára podlaha - stěna, silikonem</t>
  </si>
  <si>
    <t>998771201R00</t>
  </si>
  <si>
    <t>Přesun hmot pro podlahy z dlaždic, výšky do 6 m</t>
  </si>
  <si>
    <t>781101210R00</t>
  </si>
  <si>
    <t>Penetrace podkladu pod obklady</t>
  </si>
  <si>
    <t>4:1,8*(0,9*2+1,85*2-0,7)</t>
  </si>
  <si>
    <t>5:1,8*(0,9*2+1,85*2-0,7)</t>
  </si>
  <si>
    <t>6:1,8*(2,15*2+1,85*2-0,9)</t>
  </si>
  <si>
    <t>7:1,8*(0,9*2+1,85*2-0,7)</t>
  </si>
  <si>
    <t>8:1,8*(0,9*2+1,85*2-0,7)</t>
  </si>
  <si>
    <t>9:1,8*(1,9*2+1,0*2-0,7*2-0,8)</t>
  </si>
  <si>
    <t>10:1,8*(1,9*2+1,85*2-0,8)</t>
  </si>
  <si>
    <t>781475124R00</t>
  </si>
  <si>
    <t>Obklad vnitřní stěn keramický, do tmele, 60x60 cm</t>
  </si>
  <si>
    <t>65,88</t>
  </si>
  <si>
    <t>597813752R</t>
  </si>
  <si>
    <t>Obkládačka keramická 30x60 cm, odhad - cena bdue upřesněna dle výběru investora</t>
  </si>
  <si>
    <t>(65,88)*1,1</t>
  </si>
  <si>
    <t>781497111R00</t>
  </si>
  <si>
    <t xml:space="preserve">Lišta hliníková ukončovacích k obkladům </t>
  </si>
  <si>
    <t>(5,5*4+8+5,8+7,5)</t>
  </si>
  <si>
    <t>4*2,1</t>
  </si>
  <si>
    <t>1.NP:1,8*(7*4)</t>
  </si>
  <si>
    <t>998781201R00</t>
  </si>
  <si>
    <t>Přesun hmot pro obklady keramické, výšky do 6 m</t>
  </si>
  <si>
    <t>783710020RAF</t>
  </si>
  <si>
    <t>Nátěr tesařských konstrukcí lazurovacím lakem, trojnásobný</t>
  </si>
  <si>
    <t>sloupy:1,8*4</t>
  </si>
  <si>
    <t>784111701R00</t>
  </si>
  <si>
    <t>Penetrace podkladu nátěrem, sádrokarton 1x</t>
  </si>
  <si>
    <t>podhled:27,82</t>
  </si>
  <si>
    <t>784115712R00</t>
  </si>
  <si>
    <t>Malba Remal sádrokarton, bílá, bez penetrace, 2 x</t>
  </si>
  <si>
    <t>784111101RXX</t>
  </si>
  <si>
    <t>Penetrace podkladu nátěrem 1 x</t>
  </si>
  <si>
    <t>stěny:116,4365</t>
  </si>
  <si>
    <t>784115312R00</t>
  </si>
  <si>
    <t>Malba, bílá, bez penetrace, 2 x</t>
  </si>
  <si>
    <t>15</t>
  </si>
  <si>
    <t>Rozvody silnoproud, slaboproud</t>
  </si>
  <si>
    <t>16</t>
  </si>
  <si>
    <t>Kompletace silnoproud, slaboproud, včetně dodávky světel dle výběru investora</t>
  </si>
  <si>
    <t>210100010RA0</t>
  </si>
  <si>
    <t>Přípojka elektro v zemi pro rodinné domy</t>
  </si>
  <si>
    <t>005111021R</t>
  </si>
  <si>
    <t>Vytyčení inženýrských sítí</t>
  </si>
  <si>
    <t>Soubor</t>
  </si>
  <si>
    <t>005111020R</t>
  </si>
  <si>
    <t>Vytyčení stavby</t>
  </si>
  <si>
    <t>005121020R</t>
  </si>
  <si>
    <t xml:space="preserve">Provoz zařízení staveniště </t>
  </si>
  <si>
    <t>005124010R</t>
  </si>
  <si>
    <t>Koordinační činnost</t>
  </si>
  <si>
    <t>005241010R</t>
  </si>
  <si>
    <t xml:space="preserve">Dokumentace skutečného provedení </t>
  </si>
  <si>
    <t>005261030R</t>
  </si>
  <si>
    <t>Kompletace a předání doklad.části dokončené stavby</t>
  </si>
  <si>
    <t/>
  </si>
  <si>
    <t>END</t>
  </si>
  <si>
    <t>Dokončovací akce na pozem.stav.</t>
  </si>
  <si>
    <t>Vybudování veřejného WC v areálu PNHoB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</si>
</sst>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0.0"/>
    <numFmt numFmtId="168" formatCode="dd/mm/yy"/>
    <numFmt numFmtId="169" formatCode="#,##0\ &quot;Kč&quot;"/>
    <numFmt numFmtId="170" formatCode="0.00000"/>
    <numFmt numFmtId="171" formatCode="#,##0.00\ [$CZK]"/>
    <numFmt numFmtId="172" formatCode="#,##0.00\ &quot;Kč&quot;"/>
    <numFmt numFmtId="173" formatCode="#,##0.00\ _K_č"/>
    <numFmt numFmtId="174" formatCode="#,##0.00000"/>
    <numFmt numFmtId="175" formatCode="[$-405]d\.\ mmmm\ yyyy"/>
    <numFmt numFmtId="176" formatCode="#,##0.000"/>
    <numFmt numFmtId="177" formatCode="#,##0.0000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DF7000"/>
      <name val="Arial CE"/>
      <family val="0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/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7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8" xfId="0" applyNumberFormat="1" applyFont="1" applyBorder="1" applyAlignment="1">
      <alignment horizontal="left" vertical="center"/>
    </xf>
    <xf numFmtId="0" fontId="0" fillId="0" borderId="19" xfId="0" applyBorder="1" applyAlignment="1">
      <alignment horizontal="left" vertical="center" indent="1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left" vertical="center" indent="1"/>
    </xf>
    <xf numFmtId="49" fontId="0" fillId="0" borderId="20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7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left" indent="1"/>
    </xf>
    <xf numFmtId="0" fontId="0" fillId="0" borderId="21" xfId="0" applyFont="1" applyBorder="1" applyAlignment="1">
      <alignment horizontal="left" vertical="top" indent="1"/>
    </xf>
    <xf numFmtId="0" fontId="0" fillId="0" borderId="22" xfId="0" applyBorder="1" applyAlignment="1">
      <alignment vertical="top"/>
    </xf>
    <xf numFmtId="0" fontId="5" fillId="0" borderId="22" xfId="0" applyFont="1" applyFill="1" applyBorder="1" applyAlignment="1">
      <alignment horizontal="left" vertical="top"/>
    </xf>
    <xf numFmtId="0" fontId="5" fillId="0" borderId="22" xfId="0" applyFont="1" applyBorder="1" applyAlignment="1">
      <alignment vertical="center"/>
    </xf>
    <xf numFmtId="0" fontId="0" fillId="0" borderId="22" xfId="0" applyFont="1" applyBorder="1" applyAlignment="1">
      <alignment horizontal="right" vertical="center"/>
    </xf>
    <xf numFmtId="0" fontId="0" fillId="0" borderId="23" xfId="0" applyBorder="1" applyAlignment="1">
      <alignment/>
    </xf>
    <xf numFmtId="0" fontId="0" fillId="0" borderId="15" xfId="0" applyBorder="1" applyAlignment="1">
      <alignment horizontal="left"/>
    </xf>
    <xf numFmtId="0" fontId="0" fillId="0" borderId="24" xfId="0" applyBorder="1" applyAlignment="1">
      <alignment/>
    </xf>
    <xf numFmtId="0" fontId="5" fillId="0" borderId="19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7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49" fontId="5" fillId="0" borderId="15" xfId="0" applyNumberFormat="1" applyFont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indent="1"/>
    </xf>
    <xf numFmtId="49" fontId="4" fillId="33" borderId="0" xfId="0" applyNumberFormat="1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left" vertical="center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26" xfId="0" applyNumberFormat="1" applyBorder="1" applyAlignment="1">
      <alignment/>
    </xf>
    <xf numFmtId="3" fontId="0" fillId="23" borderId="27" xfId="0" applyNumberFormat="1" applyFill="1" applyBorder="1" applyAlignment="1">
      <alignment/>
    </xf>
    <xf numFmtId="3" fontId="3" fillId="33" borderId="28" xfId="0" applyNumberFormat="1" applyFont="1" applyFill="1" applyBorder="1" applyAlignment="1">
      <alignment vertical="center"/>
    </xf>
    <xf numFmtId="3" fontId="3" fillId="33" borderId="22" xfId="0" applyNumberFormat="1" applyFont="1" applyFill="1" applyBorder="1" applyAlignment="1">
      <alignment vertical="center"/>
    </xf>
    <xf numFmtId="3" fontId="3" fillId="33" borderId="22" xfId="0" applyNumberFormat="1" applyFont="1" applyFill="1" applyBorder="1" applyAlignment="1">
      <alignment vertical="center" wrapText="1"/>
    </xf>
    <xf numFmtId="3" fontId="3" fillId="33" borderId="29" xfId="0" applyNumberFormat="1" applyFont="1" applyFill="1" applyBorder="1" applyAlignment="1">
      <alignment horizontal="center" vertical="center" wrapText="1"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33" borderId="29" xfId="0" applyNumberFormat="1" applyFont="1" applyFill="1" applyBorder="1" applyAlignment="1">
      <alignment horizontal="center" vertical="center" wrapText="1" shrinkToFit="1"/>
    </xf>
    <xf numFmtId="3" fontId="3" fillId="33" borderId="29" xfId="0" applyNumberFormat="1" applyFont="1" applyFill="1" applyBorder="1" applyAlignment="1">
      <alignment horizontal="center" vertical="center" wrapText="1" shrinkToFit="1"/>
    </xf>
    <xf numFmtId="3" fontId="3" fillId="0" borderId="31" xfId="0" applyNumberFormat="1" applyFont="1" applyBorder="1" applyAlignment="1">
      <alignment horizontal="right" wrapText="1" shrinkToFit="1"/>
    </xf>
    <xf numFmtId="3" fontId="3" fillId="0" borderId="31" xfId="0" applyNumberFormat="1" applyFont="1" applyBorder="1" applyAlignment="1">
      <alignment horizontal="right" shrinkToFit="1"/>
    </xf>
    <xf numFmtId="3" fontId="0" fillId="0" borderId="31" xfId="0" applyNumberFormat="1" applyBorder="1" applyAlignment="1">
      <alignment shrinkToFit="1"/>
    </xf>
    <xf numFmtId="3" fontId="0" fillId="23" borderId="27" xfId="0" applyNumberFormat="1" applyFill="1" applyBorder="1" applyAlignment="1">
      <alignment wrapText="1" shrinkToFit="1"/>
    </xf>
    <xf numFmtId="3" fontId="0" fillId="23" borderId="27" xfId="0" applyNumberFormat="1" applyFill="1" applyBorder="1" applyAlignment="1">
      <alignment shrinkToFit="1"/>
    </xf>
    <xf numFmtId="0" fontId="4" fillId="33" borderId="32" xfId="0" applyFont="1" applyFill="1" applyBorder="1" applyAlignment="1">
      <alignment horizontal="left" vertical="center" indent="1"/>
    </xf>
    <xf numFmtId="0" fontId="5" fillId="33" borderId="33" xfId="0" applyFont="1" applyFill="1" applyBorder="1" applyAlignment="1">
      <alignment horizontal="left" vertical="center"/>
    </xf>
    <xf numFmtId="0" fontId="0" fillId="33" borderId="33" xfId="0" applyFill="1" applyBorder="1" applyAlignment="1">
      <alignment horizontal="left" vertical="center"/>
    </xf>
    <xf numFmtId="4" fontId="4" fillId="33" borderId="33" xfId="0" applyNumberFormat="1" applyFont="1" applyFill="1" applyBorder="1" applyAlignment="1">
      <alignment horizontal="left" vertical="center"/>
    </xf>
    <xf numFmtId="49" fontId="0" fillId="33" borderId="34" xfId="0" applyNumberFormat="1" applyFill="1" applyBorder="1" applyAlignment="1">
      <alignment horizontal="left" vertical="center"/>
    </xf>
    <xf numFmtId="0" fontId="0" fillId="33" borderId="33" xfId="0" applyFill="1" applyBorder="1" applyAlignment="1">
      <alignment/>
    </xf>
    <xf numFmtId="49" fontId="5" fillId="33" borderId="34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 applyAlignment="1">
      <alignment/>
    </xf>
    <xf numFmtId="49" fontId="3" fillId="0" borderId="26" xfId="0" applyNumberFormat="1" applyFont="1" applyBorder="1" applyAlignment="1">
      <alignment vertical="center"/>
    </xf>
    <xf numFmtId="0" fontId="12" fillId="33" borderId="35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3" fillId="23" borderId="36" xfId="0" applyFont="1" applyFill="1" applyBorder="1" applyAlignment="1">
      <alignment/>
    </xf>
    <xf numFmtId="0" fontId="3" fillId="23" borderId="15" xfId="0" applyFont="1" applyFill="1" applyBorder="1" applyAlignment="1">
      <alignment/>
    </xf>
    <xf numFmtId="0" fontId="12" fillId="33" borderId="37" xfId="0" applyFont="1" applyFill="1" applyBorder="1" applyAlignment="1">
      <alignment horizontal="center" vertical="center" wrapText="1"/>
    </xf>
    <xf numFmtId="4" fontId="3" fillId="0" borderId="38" xfId="0" applyNumberFormat="1" applyFont="1" applyBorder="1" applyAlignment="1">
      <alignment vertical="center"/>
    </xf>
    <xf numFmtId="49" fontId="3" fillId="0" borderId="35" xfId="0" applyNumberFormat="1" applyFont="1" applyBorder="1" applyAlignment="1">
      <alignment vertical="center"/>
    </xf>
    <xf numFmtId="4" fontId="3" fillId="0" borderId="37" xfId="0" applyNumberFormat="1" applyFont="1" applyBorder="1" applyAlignment="1">
      <alignment vertical="center"/>
    </xf>
    <xf numFmtId="49" fontId="3" fillId="0" borderId="36" xfId="0" applyNumberFormat="1" applyFont="1" applyBorder="1" applyAlignment="1">
      <alignment vertical="center"/>
    </xf>
    <xf numFmtId="4" fontId="3" fillId="0" borderId="39" xfId="0" applyNumberFormat="1" applyFont="1" applyBorder="1" applyAlignment="1">
      <alignment vertical="center"/>
    </xf>
    <xf numFmtId="4" fontId="3" fillId="0" borderId="37" xfId="0" applyNumberFormat="1" applyFont="1" applyBorder="1" applyAlignment="1">
      <alignment horizontal="center" vertical="center"/>
    </xf>
    <xf numFmtId="4" fontId="3" fillId="0" borderId="38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horizontal="center" vertical="center"/>
    </xf>
    <xf numFmtId="4" fontId="3" fillId="23" borderId="39" xfId="0" applyNumberFormat="1" applyFont="1" applyFill="1" applyBorder="1" applyAlignment="1">
      <alignment horizontal="center"/>
    </xf>
    <xf numFmtId="4" fontId="3" fillId="23" borderId="39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19" xfId="0" applyNumberFormat="1" applyBorder="1" applyAlignment="1">
      <alignment horizontal="left" vertical="center" indent="1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33" borderId="44" xfId="0" applyFill="1" applyBorder="1" applyAlignment="1">
      <alignment/>
    </xf>
    <xf numFmtId="49" fontId="0" fillId="33" borderId="45" xfId="0" applyNumberFormat="1" applyFill="1" applyBorder="1" applyAlignment="1">
      <alignment/>
    </xf>
    <xf numFmtId="49" fontId="0" fillId="33" borderId="45" xfId="0" applyNumberFormat="1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35" xfId="0" applyFill="1" applyBorder="1" applyAlignment="1">
      <alignment/>
    </xf>
    <xf numFmtId="0" fontId="13" fillId="0" borderId="0" xfId="0" applyFont="1" applyAlignment="1">
      <alignment/>
    </xf>
    <xf numFmtId="0" fontId="13" fillId="0" borderId="26" xfId="0" applyFont="1" applyBorder="1" applyAlignment="1">
      <alignment vertical="top"/>
    </xf>
    <xf numFmtId="0" fontId="0" fillId="33" borderId="36" xfId="0" applyFill="1" applyBorder="1" applyAlignment="1">
      <alignment vertical="top"/>
    </xf>
    <xf numFmtId="0" fontId="0" fillId="33" borderId="37" xfId="0" applyFill="1" applyBorder="1" applyAlignment="1">
      <alignment/>
    </xf>
    <xf numFmtId="49" fontId="0" fillId="33" borderId="37" xfId="0" applyNumberFormat="1" applyFill="1" applyBorder="1" applyAlignment="1">
      <alignment/>
    </xf>
    <xf numFmtId="0" fontId="0" fillId="33" borderId="47" xfId="0" applyFill="1" applyBorder="1" applyAlignment="1">
      <alignment vertical="top"/>
    </xf>
    <xf numFmtId="0" fontId="0" fillId="33" borderId="48" xfId="0" applyFill="1" applyBorder="1" applyAlignment="1">
      <alignment wrapText="1"/>
    </xf>
    <xf numFmtId="0" fontId="13" fillId="0" borderId="26" xfId="0" applyNumberFormat="1" applyFont="1" applyBorder="1" applyAlignment="1">
      <alignment vertical="top"/>
    </xf>
    <xf numFmtId="0" fontId="0" fillId="33" borderId="36" xfId="0" applyNumberFormat="1" applyFill="1" applyBorder="1" applyAlignment="1">
      <alignment vertical="top"/>
    </xf>
    <xf numFmtId="0" fontId="13" fillId="0" borderId="49" xfId="0" applyFont="1" applyBorder="1" applyAlignment="1">
      <alignment vertical="top" shrinkToFit="1"/>
    </xf>
    <xf numFmtId="0" fontId="13" fillId="0" borderId="38" xfId="0" applyFont="1" applyBorder="1" applyAlignment="1">
      <alignment vertical="top" shrinkToFit="1"/>
    </xf>
    <xf numFmtId="0" fontId="13" fillId="0" borderId="26" xfId="0" applyFont="1" applyBorder="1" applyAlignment="1">
      <alignment vertical="top" shrinkToFit="1"/>
    </xf>
    <xf numFmtId="0" fontId="14" fillId="0" borderId="49" xfId="0" applyNumberFormat="1" applyFont="1" applyBorder="1" applyAlignment="1">
      <alignment vertical="top" wrapText="1" shrinkToFit="1"/>
    </xf>
    <xf numFmtId="0" fontId="0" fillId="33" borderId="50" xfId="0" applyFill="1" applyBorder="1" applyAlignment="1">
      <alignment vertical="top" shrinkToFit="1"/>
    </xf>
    <xf numFmtId="0" fontId="0" fillId="33" borderId="39" xfId="0" applyFill="1" applyBorder="1" applyAlignment="1">
      <alignment vertical="top" shrinkToFit="1"/>
    </xf>
    <xf numFmtId="0" fontId="0" fillId="33" borderId="36" xfId="0" applyFill="1" applyBorder="1" applyAlignment="1">
      <alignment vertical="top" shrinkToFit="1"/>
    </xf>
    <xf numFmtId="0" fontId="49" fillId="0" borderId="49" xfId="0" applyNumberFormat="1" applyFont="1" applyBorder="1" applyAlignment="1">
      <alignment vertical="top" wrapText="1" shrinkToFit="1"/>
    </xf>
    <xf numFmtId="174" fontId="13" fillId="0" borderId="38" xfId="0" applyNumberFormat="1" applyFont="1" applyBorder="1" applyAlignment="1">
      <alignment vertical="top" shrinkToFit="1"/>
    </xf>
    <xf numFmtId="174" fontId="14" fillId="0" borderId="38" xfId="0" applyNumberFormat="1" applyFont="1" applyBorder="1" applyAlignment="1">
      <alignment vertical="top" wrapText="1" shrinkToFit="1"/>
    </xf>
    <xf numFmtId="174" fontId="0" fillId="33" borderId="39" xfId="0" applyNumberFormat="1" applyFill="1" applyBorder="1" applyAlignment="1">
      <alignment vertical="top" shrinkToFit="1"/>
    </xf>
    <xf numFmtId="174" fontId="49" fillId="0" borderId="38" xfId="0" applyNumberFormat="1" applyFont="1" applyBorder="1" applyAlignment="1">
      <alignment vertical="top" wrapText="1" shrinkToFit="1"/>
    </xf>
    <xf numFmtId="4" fontId="13" fillId="0" borderId="38" xfId="0" applyNumberFormat="1" applyFont="1" applyBorder="1" applyAlignment="1">
      <alignment vertical="top" shrinkToFit="1"/>
    </xf>
    <xf numFmtId="4" fontId="0" fillId="33" borderId="39" xfId="0" applyNumberFormat="1" applyFill="1" applyBorder="1" applyAlignment="1">
      <alignment vertical="top" shrinkToFit="1"/>
    </xf>
    <xf numFmtId="0" fontId="0" fillId="33" borderId="51" xfId="0" applyFill="1" applyBorder="1" applyAlignment="1">
      <alignment/>
    </xf>
    <xf numFmtId="0" fontId="0" fillId="33" borderId="52" xfId="0" applyFill="1" applyBorder="1" applyAlignment="1">
      <alignment wrapText="1"/>
    </xf>
    <xf numFmtId="0" fontId="0" fillId="33" borderId="53" xfId="0" applyFill="1" applyBorder="1" applyAlignment="1">
      <alignment vertical="top"/>
    </xf>
    <xf numFmtId="49" fontId="0" fillId="33" borderId="53" xfId="0" applyNumberFormat="1" applyFill="1" applyBorder="1" applyAlignment="1">
      <alignment vertical="top"/>
    </xf>
    <xf numFmtId="49" fontId="0" fillId="33" borderId="47" xfId="0" applyNumberFormat="1" applyFill="1" applyBorder="1" applyAlignment="1">
      <alignment vertical="top"/>
    </xf>
    <xf numFmtId="0" fontId="0" fillId="33" borderId="54" xfId="0" applyFill="1" applyBorder="1" applyAlignment="1">
      <alignment vertical="top"/>
    </xf>
    <xf numFmtId="174" fontId="0" fillId="33" borderId="47" xfId="0" applyNumberFormat="1" applyFill="1" applyBorder="1" applyAlignment="1">
      <alignment vertical="top"/>
    </xf>
    <xf numFmtId="4" fontId="0" fillId="33" borderId="47" xfId="0" applyNumberFormat="1" applyFill="1" applyBorder="1" applyAlignment="1">
      <alignment vertical="top"/>
    </xf>
    <xf numFmtId="0" fontId="13" fillId="0" borderId="36" xfId="0" applyFont="1" applyBorder="1" applyAlignment="1">
      <alignment vertical="top"/>
    </xf>
    <xf numFmtId="0" fontId="13" fillId="0" borderId="36" xfId="0" applyNumberFormat="1" applyFont="1" applyBorder="1" applyAlignment="1">
      <alignment vertical="top"/>
    </xf>
    <xf numFmtId="0" fontId="13" fillId="0" borderId="50" xfId="0" applyFont="1" applyBorder="1" applyAlignment="1">
      <alignment vertical="top" shrinkToFit="1"/>
    </xf>
    <xf numFmtId="174" fontId="13" fillId="0" borderId="39" xfId="0" applyNumberFormat="1" applyFont="1" applyBorder="1" applyAlignment="1">
      <alignment vertical="top" shrinkToFit="1"/>
    </xf>
    <xf numFmtId="4" fontId="13" fillId="0" borderId="39" xfId="0" applyNumberFormat="1" applyFont="1" applyBorder="1" applyAlignment="1">
      <alignment vertical="top" shrinkToFit="1"/>
    </xf>
    <xf numFmtId="0" fontId="13" fillId="0" borderId="39" xfId="0" applyFont="1" applyBorder="1" applyAlignment="1">
      <alignment vertical="top" shrinkToFit="1"/>
    </xf>
    <xf numFmtId="0" fontId="13" fillId="0" borderId="36" xfId="0" applyFont="1" applyBorder="1" applyAlignment="1">
      <alignment vertical="top" shrinkToFit="1"/>
    </xf>
    <xf numFmtId="0" fontId="13" fillId="0" borderId="38" xfId="0" applyNumberFormat="1" applyFont="1" applyBorder="1" applyAlignment="1">
      <alignment horizontal="left" vertical="top" wrapText="1"/>
    </xf>
    <xf numFmtId="0" fontId="14" fillId="0" borderId="38" xfId="0" applyNumberFormat="1" applyFont="1" applyBorder="1" applyAlignment="1" quotePrefix="1">
      <alignment horizontal="left" vertical="top" wrapText="1"/>
    </xf>
    <xf numFmtId="0" fontId="0" fillId="33" borderId="39" xfId="0" applyNumberFormat="1" applyFill="1" applyBorder="1" applyAlignment="1">
      <alignment horizontal="left" vertical="top" wrapText="1"/>
    </xf>
    <xf numFmtId="0" fontId="49" fillId="0" borderId="38" xfId="0" applyNumberFormat="1" applyFont="1" applyBorder="1" applyAlignment="1" quotePrefix="1">
      <alignment horizontal="left" vertical="top" wrapText="1"/>
    </xf>
    <xf numFmtId="0" fontId="13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34" borderId="0" xfId="0" applyFont="1" applyFill="1" applyAlignment="1">
      <alignment horizontal="left" wrapText="1"/>
    </xf>
    <xf numFmtId="4" fontId="10" fillId="0" borderId="55" xfId="0" applyNumberFormat="1" applyFont="1" applyBorder="1" applyAlignment="1">
      <alignment horizontal="right" vertical="center" indent="1"/>
    </xf>
    <xf numFmtId="4" fontId="10" fillId="0" borderId="56" xfId="0" applyNumberFormat="1" applyFont="1" applyBorder="1" applyAlignment="1">
      <alignment horizontal="right" vertical="center" indent="1"/>
    </xf>
    <xf numFmtId="1" fontId="0" fillId="0" borderId="15" xfId="0" applyNumberFormat="1" applyFont="1" applyBorder="1" applyAlignment="1">
      <alignment horizontal="right" indent="1"/>
    </xf>
    <xf numFmtId="0" fontId="5" fillId="0" borderId="15" xfId="0" applyFont="1" applyBorder="1" applyAlignment="1">
      <alignment horizontal="center"/>
    </xf>
    <xf numFmtId="49" fontId="4" fillId="33" borderId="22" xfId="0" applyNumberFormat="1" applyFont="1" applyFill="1" applyBorder="1" applyAlignment="1">
      <alignment horizontal="center" vertical="center" shrinkToFit="1"/>
    </xf>
    <xf numFmtId="0" fontId="4" fillId="33" borderId="22" xfId="0" applyFont="1" applyFill="1" applyBorder="1" applyAlignment="1">
      <alignment horizontal="center" vertical="center" shrinkToFit="1"/>
    </xf>
    <xf numFmtId="0" fontId="4" fillId="33" borderId="23" xfId="0" applyFont="1" applyFill="1" applyBorder="1" applyAlignment="1">
      <alignment horizontal="center" vertical="center" shrinkToFit="1"/>
    </xf>
    <xf numFmtId="4" fontId="10" fillId="0" borderId="20" xfId="0" applyNumberFormat="1" applyFont="1" applyBorder="1" applyAlignment="1">
      <alignment horizontal="right" vertical="center" indent="1"/>
    </xf>
    <xf numFmtId="4" fontId="8" fillId="0" borderId="55" xfId="0" applyNumberFormat="1" applyFont="1" applyBorder="1" applyAlignment="1">
      <alignment horizontal="right" vertical="center" indent="1"/>
    </xf>
    <xf numFmtId="4" fontId="8" fillId="0" borderId="56" xfId="0" applyNumberFormat="1" applyFont="1" applyBorder="1" applyAlignment="1">
      <alignment horizontal="right" vertical="center" indent="1"/>
    </xf>
    <xf numFmtId="0" fontId="0" fillId="0" borderId="22" xfId="0" applyBorder="1" applyAlignment="1">
      <alignment horizontal="center"/>
    </xf>
    <xf numFmtId="4" fontId="8" fillId="0" borderId="55" xfId="0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55" xfId="0" applyNumberFormat="1" applyFont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4" fontId="8" fillId="0" borderId="20" xfId="0" applyNumberFormat="1" applyFont="1" applyBorder="1" applyAlignment="1">
      <alignment horizontal="right" vertical="center" indent="1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/>
    </xf>
    <xf numFmtId="4" fontId="9" fillId="33" borderId="33" xfId="0" applyNumberFormat="1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3" fontId="0" fillId="0" borderId="17" xfId="0" applyNumberFormat="1" applyBorder="1" applyAlignment="1">
      <alignment/>
    </xf>
    <xf numFmtId="3" fontId="0" fillId="0" borderId="17" xfId="0" applyNumberFormat="1" applyBorder="1" applyAlignment="1">
      <alignment wrapText="1"/>
    </xf>
    <xf numFmtId="3" fontId="0" fillId="23" borderId="30" xfId="0" applyNumberFormat="1" applyFill="1" applyBorder="1" applyAlignment="1">
      <alignment/>
    </xf>
    <xf numFmtId="3" fontId="0" fillId="23" borderId="17" xfId="0" applyNumberFormat="1" applyFill="1" applyBorder="1" applyAlignment="1">
      <alignment/>
    </xf>
    <xf numFmtId="3" fontId="0" fillId="23" borderId="60" xfId="0" applyNumberFormat="1" applyFill="1" applyBorder="1" applyAlignment="1">
      <alignment/>
    </xf>
    <xf numFmtId="0" fontId="12" fillId="33" borderId="37" xfId="0" applyFont="1" applyFill="1" applyBorder="1" applyAlignment="1">
      <alignment horizontal="center" vertical="center" wrapText="1"/>
    </xf>
    <xf numFmtId="4" fontId="3" fillId="0" borderId="37" xfId="0" applyNumberFormat="1" applyFont="1" applyBorder="1" applyAlignment="1">
      <alignment vertical="center"/>
    </xf>
    <xf numFmtId="49" fontId="3" fillId="0" borderId="35" xfId="0" applyNumberFormat="1" applyFont="1" applyBorder="1" applyAlignment="1">
      <alignment vertical="center" wrapText="1"/>
    </xf>
    <xf numFmtId="49" fontId="3" fillId="0" borderId="22" xfId="0" applyNumberFormat="1" applyFont="1" applyBorder="1" applyAlignment="1">
      <alignment vertical="center" wrapText="1"/>
    </xf>
    <xf numFmtId="2" fontId="9" fillId="33" borderId="33" xfId="0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 horizontal="right" indent="1"/>
    </xf>
    <xf numFmtId="0" fontId="0" fillId="0" borderId="18" xfId="0" applyFont="1" applyBorder="1" applyAlignment="1">
      <alignment horizontal="right" indent="1"/>
    </xf>
    <xf numFmtId="4" fontId="3" fillId="0" borderId="38" xfId="0" applyNumberFormat="1" applyFont="1" applyBorder="1" applyAlignment="1">
      <alignment vertical="center"/>
    </xf>
    <xf numFmtId="49" fontId="3" fillId="0" borderId="26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" fontId="3" fillId="0" borderId="39" xfId="0" applyNumberFormat="1" applyFont="1" applyBorder="1" applyAlignment="1">
      <alignment vertical="center"/>
    </xf>
    <xf numFmtId="49" fontId="3" fillId="0" borderId="36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" fontId="3" fillId="23" borderId="39" xfId="0" applyNumberFormat="1" applyFont="1" applyFill="1" applyBorder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7" xfId="0" applyNumberFormat="1" applyBorder="1" applyAlignment="1">
      <alignment vertical="center" shrinkToFit="1"/>
    </xf>
    <xf numFmtId="49" fontId="0" fillId="0" borderId="56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61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62" xfId="0" applyBorder="1" applyAlignment="1">
      <alignment vertical="center"/>
    </xf>
    <xf numFmtId="0" fontId="13" fillId="0" borderId="38" xfId="0" applyNumberFormat="1" applyFont="1" applyFill="1" applyBorder="1" applyAlignment="1">
      <alignment horizontal="left" vertical="top" wrapText="1"/>
    </xf>
    <xf numFmtId="9" fontId="5" fillId="0" borderId="55" xfId="48" applyFont="1" applyBorder="1" applyAlignment="1">
      <alignment horizontal="right" vertical="center"/>
    </xf>
    <xf numFmtId="9" fontId="5" fillId="0" borderId="36" xfId="48" applyFont="1" applyBorder="1" applyAlignment="1">
      <alignment horizontal="right" vertical="center"/>
    </xf>
    <xf numFmtId="4" fontId="13" fillId="0" borderId="25" xfId="0" applyNumberFormat="1" applyFont="1" applyBorder="1" applyAlignment="1">
      <alignment vertical="top" shrinkToFit="1"/>
    </xf>
    <xf numFmtId="4" fontId="13" fillId="0" borderId="38" xfId="0" applyNumberFormat="1" applyFont="1" applyFill="1" applyBorder="1" applyAlignment="1">
      <alignment vertical="top" shrinkToFit="1"/>
    </xf>
    <xf numFmtId="0" fontId="13" fillId="0" borderId="0" xfId="0" applyFont="1" applyAlignment="1" applyProtection="1">
      <alignment/>
      <protection locked="0"/>
    </xf>
    <xf numFmtId="4" fontId="13" fillId="0" borderId="38" xfId="0" applyNumberFormat="1" applyFont="1" applyFill="1" applyBorder="1" applyAlignment="1" applyProtection="1">
      <alignment vertical="top" shrinkToFit="1"/>
      <protection locked="0"/>
    </xf>
    <xf numFmtId="4" fontId="13" fillId="0" borderId="38" xfId="0" applyNumberFormat="1" applyFont="1" applyBorder="1" applyAlignment="1" applyProtection="1">
      <alignment vertical="top" shrinkToFit="1"/>
      <protection locked="0"/>
    </xf>
    <xf numFmtId="49" fontId="5" fillId="0" borderId="22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15" xfId="0" applyNumberFormat="1" applyFont="1" applyBorder="1" applyAlignment="1" applyProtection="1">
      <alignment horizontal="left" vertical="center"/>
      <protection locked="0"/>
    </xf>
    <xf numFmtId="49" fontId="5" fillId="0" borderId="15" xfId="0" applyNumberFormat="1" applyFont="1" applyBorder="1" applyAlignment="1" applyProtection="1">
      <alignment horizontal="right" vertical="center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5" t="s">
        <v>38</v>
      </c>
    </row>
    <row r="2" spans="1:7" ht="57.75" customHeight="1">
      <c r="A2" s="192" t="s">
        <v>39</v>
      </c>
      <c r="B2" s="192"/>
      <c r="C2" s="192"/>
      <c r="D2" s="192"/>
      <c r="E2" s="192"/>
      <c r="F2" s="192"/>
      <c r="G2" s="192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80"/>
  <sheetViews>
    <sheetView showGridLines="0" tabSelected="1" zoomScaleSheetLayoutView="75" workbookViewId="0" topLeftCell="B1">
      <selection activeCell="I11" sqref="I11:I12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69" t="s">
        <v>36</v>
      </c>
      <c r="B1" s="209" t="s">
        <v>42</v>
      </c>
      <c r="C1" s="210"/>
      <c r="D1" s="210"/>
      <c r="E1" s="210"/>
      <c r="F1" s="210"/>
      <c r="G1" s="210"/>
      <c r="H1" s="210"/>
      <c r="I1" s="210"/>
      <c r="J1" s="211"/>
    </row>
    <row r="2" spans="1:15" ht="23.25" customHeight="1">
      <c r="A2" s="4"/>
      <c r="B2" s="77" t="s">
        <v>40</v>
      </c>
      <c r="C2" s="78"/>
      <c r="D2" s="197" t="s">
        <v>608</v>
      </c>
      <c r="E2" s="198"/>
      <c r="F2" s="198"/>
      <c r="G2" s="198"/>
      <c r="H2" s="198"/>
      <c r="I2" s="198"/>
      <c r="J2" s="199"/>
      <c r="O2" s="2"/>
    </row>
    <row r="3" spans="1:10" ht="23.25" customHeight="1">
      <c r="A3" s="4"/>
      <c r="B3" s="79" t="s">
        <v>45</v>
      </c>
      <c r="C3" s="80"/>
      <c r="D3" s="216" t="s">
        <v>43</v>
      </c>
      <c r="E3" s="217"/>
      <c r="F3" s="217"/>
      <c r="G3" s="217"/>
      <c r="H3" s="217"/>
      <c r="I3" s="217"/>
      <c r="J3" s="218"/>
    </row>
    <row r="4" spans="1:10" ht="23.25" customHeight="1" hidden="1">
      <c r="A4" s="4"/>
      <c r="B4" s="81" t="s">
        <v>44</v>
      </c>
      <c r="C4" s="82"/>
      <c r="D4" s="83"/>
      <c r="E4" s="83"/>
      <c r="F4" s="84"/>
      <c r="G4" s="85"/>
      <c r="H4" s="84"/>
      <c r="I4" s="85"/>
      <c r="J4" s="86"/>
    </row>
    <row r="5" spans="1:10" ht="24" customHeight="1">
      <c r="A5" s="4"/>
      <c r="B5" s="44" t="s">
        <v>21</v>
      </c>
      <c r="C5" s="5"/>
      <c r="D5" s="87" t="s">
        <v>48</v>
      </c>
      <c r="E5" s="25"/>
      <c r="F5" s="25"/>
      <c r="G5" s="25"/>
      <c r="H5" s="27" t="s">
        <v>33</v>
      </c>
      <c r="I5" s="87" t="s">
        <v>52</v>
      </c>
      <c r="J5" s="11"/>
    </row>
    <row r="6" spans="1:10" ht="15.75" customHeight="1">
      <c r="A6" s="4"/>
      <c r="B6" s="39"/>
      <c r="C6" s="25"/>
      <c r="D6" s="87" t="s">
        <v>49</v>
      </c>
      <c r="E6" s="25"/>
      <c r="F6" s="25"/>
      <c r="G6" s="25"/>
      <c r="H6" s="27" t="s">
        <v>34</v>
      </c>
      <c r="I6" s="87" t="s">
        <v>53</v>
      </c>
      <c r="J6" s="11"/>
    </row>
    <row r="7" spans="1:10" ht="15.75" customHeight="1">
      <c r="A7" s="4"/>
      <c r="B7" s="40"/>
      <c r="C7" s="88" t="s">
        <v>51</v>
      </c>
      <c r="D7" s="76" t="s">
        <v>50</v>
      </c>
      <c r="E7" s="32"/>
      <c r="F7" s="32"/>
      <c r="G7" s="32"/>
      <c r="H7" s="34"/>
      <c r="I7" s="32"/>
      <c r="J7" s="48"/>
    </row>
    <row r="8" spans="1:10" ht="24" customHeight="1" hidden="1">
      <c r="A8" s="4"/>
      <c r="B8" s="44" t="s">
        <v>19</v>
      </c>
      <c r="C8" s="5"/>
      <c r="D8" s="33"/>
      <c r="E8" s="5"/>
      <c r="F8" s="5"/>
      <c r="G8" s="42"/>
      <c r="H8" s="27" t="s">
        <v>33</v>
      </c>
      <c r="I8" s="31"/>
      <c r="J8" s="11"/>
    </row>
    <row r="9" spans="1:10" ht="15.75" customHeight="1" hidden="1">
      <c r="A9" s="4"/>
      <c r="B9" s="4"/>
      <c r="C9" s="5"/>
      <c r="D9" s="33"/>
      <c r="E9" s="5"/>
      <c r="F9" s="5"/>
      <c r="G9" s="42"/>
      <c r="H9" s="27" t="s">
        <v>34</v>
      </c>
      <c r="I9" s="31"/>
      <c r="J9" s="11"/>
    </row>
    <row r="10" spans="1:10" ht="15.75" customHeight="1" hidden="1">
      <c r="A10" s="4"/>
      <c r="B10" s="49"/>
      <c r="C10" s="26"/>
      <c r="D10" s="43"/>
      <c r="E10" s="52"/>
      <c r="F10" s="52"/>
      <c r="G10" s="50"/>
      <c r="H10" s="50"/>
      <c r="I10" s="51"/>
      <c r="J10" s="48"/>
    </row>
    <row r="11" spans="1:10" ht="24" customHeight="1">
      <c r="A11" s="4"/>
      <c r="B11" s="44" t="s">
        <v>18</v>
      </c>
      <c r="C11" s="5"/>
      <c r="D11" s="257"/>
      <c r="E11" s="257"/>
      <c r="F11" s="257"/>
      <c r="G11" s="257"/>
      <c r="H11" s="27" t="s">
        <v>33</v>
      </c>
      <c r="I11" s="258"/>
      <c r="J11" s="11"/>
    </row>
    <row r="12" spans="1:10" ht="15.75" customHeight="1">
      <c r="A12" s="4"/>
      <c r="B12" s="39"/>
      <c r="C12" s="25"/>
      <c r="D12" s="259"/>
      <c r="E12" s="259"/>
      <c r="F12" s="259"/>
      <c r="G12" s="259"/>
      <c r="H12" s="27" t="s">
        <v>34</v>
      </c>
      <c r="I12" s="258"/>
      <c r="J12" s="11"/>
    </row>
    <row r="13" spans="1:10" ht="15.75" customHeight="1">
      <c r="A13" s="4"/>
      <c r="B13" s="40"/>
      <c r="C13" s="261"/>
      <c r="D13" s="260"/>
      <c r="E13" s="260"/>
      <c r="F13" s="260"/>
      <c r="G13" s="260"/>
      <c r="H13" s="28"/>
      <c r="I13" s="32"/>
      <c r="J13" s="48"/>
    </row>
    <row r="14" spans="1:10" ht="24" customHeight="1">
      <c r="A14" s="4"/>
      <c r="B14" s="62" t="s">
        <v>20</v>
      </c>
      <c r="C14" s="63"/>
      <c r="D14" s="64" t="s">
        <v>46</v>
      </c>
      <c r="E14" s="65"/>
      <c r="F14" s="65"/>
      <c r="G14" s="65"/>
      <c r="H14" s="66"/>
      <c r="I14" s="65"/>
      <c r="J14" s="67"/>
    </row>
    <row r="15" spans="1:10" ht="32.25" customHeight="1">
      <c r="A15" s="4"/>
      <c r="B15" s="49" t="s">
        <v>31</v>
      </c>
      <c r="C15" s="68"/>
      <c r="D15" s="50"/>
      <c r="E15" s="195"/>
      <c r="F15" s="195"/>
      <c r="G15" s="229"/>
      <c r="H15" s="229"/>
      <c r="I15" s="229" t="s">
        <v>28</v>
      </c>
      <c r="J15" s="230"/>
    </row>
    <row r="16" spans="1:10" ht="23.25" customHeight="1">
      <c r="A16" s="135" t="s">
        <v>23</v>
      </c>
      <c r="B16" s="136" t="s">
        <v>23</v>
      </c>
      <c r="C16" s="55"/>
      <c r="D16" s="56"/>
      <c r="E16" s="193"/>
      <c r="F16" s="194"/>
      <c r="G16" s="193"/>
      <c r="H16" s="194"/>
      <c r="I16" s="193">
        <f>SUM(I47:J59)</f>
        <v>0</v>
      </c>
      <c r="J16" s="200"/>
    </row>
    <row r="17" spans="1:10" ht="23.25" customHeight="1">
      <c r="A17" s="135" t="s">
        <v>24</v>
      </c>
      <c r="B17" s="136" t="s">
        <v>24</v>
      </c>
      <c r="C17" s="55"/>
      <c r="D17" s="56"/>
      <c r="E17" s="193"/>
      <c r="F17" s="194"/>
      <c r="G17" s="193"/>
      <c r="H17" s="194"/>
      <c r="I17" s="193">
        <f>SUM(I60:J74)</f>
        <v>0</v>
      </c>
      <c r="J17" s="200"/>
    </row>
    <row r="18" spans="1:10" ht="23.25" customHeight="1">
      <c r="A18" s="135" t="s">
        <v>25</v>
      </c>
      <c r="B18" s="136" t="s">
        <v>25</v>
      </c>
      <c r="C18" s="55"/>
      <c r="D18" s="56"/>
      <c r="E18" s="193"/>
      <c r="F18" s="194"/>
      <c r="G18" s="193"/>
      <c r="H18" s="194"/>
      <c r="I18" s="193">
        <f>I75</f>
        <v>0</v>
      </c>
      <c r="J18" s="200"/>
    </row>
    <row r="19" spans="1:10" ht="23.25" customHeight="1">
      <c r="A19" s="135" t="s">
        <v>116</v>
      </c>
      <c r="B19" s="136" t="s">
        <v>26</v>
      </c>
      <c r="C19" s="55"/>
      <c r="D19" s="56"/>
      <c r="E19" s="193"/>
      <c r="F19" s="194"/>
      <c r="G19" s="193"/>
      <c r="H19" s="194"/>
      <c r="I19" s="193">
        <f>I76</f>
        <v>0</v>
      </c>
      <c r="J19" s="200"/>
    </row>
    <row r="20" spans="1:10" ht="23.25" customHeight="1">
      <c r="A20" s="135" t="s">
        <v>117</v>
      </c>
      <c r="B20" s="136" t="s">
        <v>27</v>
      </c>
      <c r="C20" s="55"/>
      <c r="D20" s="56"/>
      <c r="E20" s="193"/>
      <c r="F20" s="194"/>
      <c r="G20" s="193"/>
      <c r="H20" s="194"/>
      <c r="I20" s="193">
        <v>0</v>
      </c>
      <c r="J20" s="200"/>
    </row>
    <row r="21" spans="1:10" ht="23.25" customHeight="1">
      <c r="A21" s="4"/>
      <c r="B21" s="70" t="s">
        <v>28</v>
      </c>
      <c r="C21" s="71"/>
      <c r="D21" s="72"/>
      <c r="E21" s="201"/>
      <c r="F21" s="202"/>
      <c r="G21" s="201"/>
      <c r="H21" s="202"/>
      <c r="I21" s="201">
        <f>SUM(I16:J20)</f>
        <v>0</v>
      </c>
      <c r="J21" s="208"/>
    </row>
    <row r="22" spans="1:10" ht="33" customHeight="1">
      <c r="A22" s="4"/>
      <c r="B22" s="61" t="s">
        <v>32</v>
      </c>
      <c r="C22" s="55"/>
      <c r="D22" s="56"/>
      <c r="E22" s="60"/>
      <c r="F22" s="57"/>
      <c r="G22" s="47"/>
      <c r="H22" s="47"/>
      <c r="I22" s="47"/>
      <c r="J22" s="58"/>
    </row>
    <row r="23" spans="1:10" ht="23.25" customHeight="1">
      <c r="A23" s="4"/>
      <c r="B23" s="54" t="s">
        <v>11</v>
      </c>
      <c r="C23" s="55"/>
      <c r="D23" s="56"/>
      <c r="E23" s="250">
        <v>0.15</v>
      </c>
      <c r="F23" s="57"/>
      <c r="G23" s="206">
        <v>0</v>
      </c>
      <c r="H23" s="207"/>
      <c r="I23" s="207"/>
      <c r="J23" s="58" t="str">
        <f>Mena</f>
        <v>CZK</v>
      </c>
    </row>
    <row r="24" spans="1:10" ht="23.25" customHeight="1">
      <c r="A24" s="4"/>
      <c r="B24" s="54" t="s">
        <v>12</v>
      </c>
      <c r="C24" s="55"/>
      <c r="D24" s="56"/>
      <c r="E24" s="250">
        <v>0.15</v>
      </c>
      <c r="F24" s="57"/>
      <c r="G24" s="204">
        <v>0</v>
      </c>
      <c r="H24" s="205"/>
      <c r="I24" s="205"/>
      <c r="J24" s="58" t="str">
        <f>Mena</f>
        <v>CZK</v>
      </c>
    </row>
    <row r="25" spans="1:10" ht="23.25" customHeight="1">
      <c r="A25" s="4"/>
      <c r="B25" s="54" t="s">
        <v>13</v>
      </c>
      <c r="C25" s="55"/>
      <c r="D25" s="56"/>
      <c r="E25" s="250">
        <v>0.21</v>
      </c>
      <c r="F25" s="57"/>
      <c r="G25" s="206">
        <f>I21</f>
        <v>0</v>
      </c>
      <c r="H25" s="207"/>
      <c r="I25" s="207"/>
      <c r="J25" s="58" t="str">
        <f>Mena</f>
        <v>CZK</v>
      </c>
    </row>
    <row r="26" spans="1:10" ht="23.25" customHeight="1">
      <c r="A26" s="4"/>
      <c r="B26" s="46" t="s">
        <v>14</v>
      </c>
      <c r="C26" s="22"/>
      <c r="D26" s="18"/>
      <c r="E26" s="251">
        <f>SazbaDPH2</f>
        <v>0.21</v>
      </c>
      <c r="F26" s="41"/>
      <c r="G26" s="212">
        <f>ZakladDPHZakl*E26</f>
        <v>0</v>
      </c>
      <c r="H26" s="213"/>
      <c r="I26" s="213"/>
      <c r="J26" s="53" t="str">
        <f>Mena</f>
        <v>CZK</v>
      </c>
    </row>
    <row r="27" spans="1:10" ht="27.75" customHeight="1" hidden="1" thickBot="1">
      <c r="A27" s="4"/>
      <c r="B27" s="108" t="s">
        <v>22</v>
      </c>
      <c r="C27" s="109"/>
      <c r="D27" s="109"/>
      <c r="E27" s="110"/>
      <c r="F27" s="111"/>
      <c r="G27" s="215">
        <v>2340825.61</v>
      </c>
      <c r="H27" s="228"/>
      <c r="I27" s="228"/>
      <c r="J27" s="112" t="str">
        <f>Mena</f>
        <v>CZK</v>
      </c>
    </row>
    <row r="28" spans="2:10" ht="27.75" customHeight="1" thickBot="1">
      <c r="B28" s="45" t="s">
        <v>4</v>
      </c>
      <c r="C28" s="20"/>
      <c r="D28" s="23"/>
      <c r="E28" s="20"/>
      <c r="F28" s="21"/>
      <c r="G28" s="214">
        <f>SUM(CenaCelkem-ZakladDPHZakl-DPHZakl)</f>
        <v>0</v>
      </c>
      <c r="H28" s="214"/>
      <c r="I28" s="214"/>
      <c r="J28" s="59" t="str">
        <f>Mena</f>
        <v>CZK</v>
      </c>
    </row>
    <row r="29" spans="1:10" ht="27.75" customHeight="1" thickBot="1">
      <c r="A29" s="4"/>
      <c r="B29" s="108" t="s">
        <v>35</v>
      </c>
      <c r="C29" s="113"/>
      <c r="D29" s="113"/>
      <c r="E29" s="113"/>
      <c r="F29" s="113"/>
      <c r="G29" s="215">
        <f>ROUND(ZakladDPHZakl+DPHZakl,0)</f>
        <v>0</v>
      </c>
      <c r="H29" s="215"/>
      <c r="I29" s="215"/>
      <c r="J29" s="114" t="s">
        <v>56</v>
      </c>
    </row>
    <row r="30" spans="1:10" ht="12.75" customHeight="1">
      <c r="A30" s="4"/>
      <c r="B30" s="4"/>
      <c r="C30" s="5"/>
      <c r="D30" s="5"/>
      <c r="E30" s="5"/>
      <c r="F30" s="5"/>
      <c r="G30" s="42"/>
      <c r="H30" s="5"/>
      <c r="I30" s="42"/>
      <c r="J30" s="12"/>
    </row>
    <row r="31" spans="1:10" ht="30" customHeight="1">
      <c r="A31" s="4"/>
      <c r="B31" s="4"/>
      <c r="C31" s="5"/>
      <c r="D31" s="5"/>
      <c r="E31" s="5"/>
      <c r="F31" s="5"/>
      <c r="G31" s="42"/>
      <c r="H31" s="5"/>
      <c r="I31" s="42"/>
      <c r="J31" s="12"/>
    </row>
    <row r="32" spans="1:10" ht="18.75" customHeight="1">
      <c r="A32" s="4"/>
      <c r="B32" s="24"/>
      <c r="C32" s="19" t="s">
        <v>10</v>
      </c>
      <c r="D32" s="37"/>
      <c r="E32" s="37"/>
      <c r="F32" s="19" t="s">
        <v>9</v>
      </c>
      <c r="G32" s="37"/>
      <c r="H32" s="38">
        <f ca="1">TODAY()</f>
        <v>45020</v>
      </c>
      <c r="I32" s="37"/>
      <c r="J32" s="12"/>
    </row>
    <row r="33" spans="1:10" ht="47.25" customHeight="1">
      <c r="A33" s="4"/>
      <c r="B33" s="4"/>
      <c r="C33" s="5"/>
      <c r="D33" s="5"/>
      <c r="E33" s="5"/>
      <c r="F33" s="5"/>
      <c r="G33" s="42"/>
      <c r="H33" s="5"/>
      <c r="I33" s="42"/>
      <c r="J33" s="12"/>
    </row>
    <row r="34" spans="1:10" s="35" customFormat="1" ht="18.75" customHeight="1">
      <c r="A34" s="29"/>
      <c r="B34" s="29"/>
      <c r="C34" s="30"/>
      <c r="D34" s="196"/>
      <c r="E34" s="196"/>
      <c r="F34" s="30"/>
      <c r="G34" s="196"/>
      <c r="H34" s="196"/>
      <c r="I34" s="196"/>
      <c r="J34" s="36"/>
    </row>
    <row r="35" spans="1:10" ht="12.75" customHeight="1">
      <c r="A35" s="4"/>
      <c r="B35" s="4"/>
      <c r="C35" s="5"/>
      <c r="D35" s="203" t="s">
        <v>2</v>
      </c>
      <c r="E35" s="203"/>
      <c r="F35" s="5"/>
      <c r="G35" s="42"/>
      <c r="H35" s="13" t="s">
        <v>3</v>
      </c>
      <c r="I35" s="42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3" t="s">
        <v>15</v>
      </c>
      <c r="C37" s="3"/>
      <c r="D37" s="3"/>
      <c r="E37" s="3"/>
      <c r="F37" s="100"/>
      <c r="G37" s="100"/>
      <c r="H37" s="100"/>
      <c r="I37" s="100"/>
      <c r="J37" s="3"/>
    </row>
    <row r="38" spans="1:10" ht="25.5" customHeight="1" hidden="1">
      <c r="A38" s="92" t="s">
        <v>37</v>
      </c>
      <c r="B38" s="94" t="s">
        <v>16</v>
      </c>
      <c r="C38" s="95" t="s">
        <v>5</v>
      </c>
      <c r="D38" s="96"/>
      <c r="E38" s="96"/>
      <c r="F38" s="101" t="str">
        <f>B23</f>
        <v>Základ pro sníženou DPH</v>
      </c>
      <c r="G38" s="101" t="str">
        <f>B25</f>
        <v>Základ pro základní DPH</v>
      </c>
      <c r="H38" s="102" t="s">
        <v>17</v>
      </c>
      <c r="I38" s="102" t="s">
        <v>1</v>
      </c>
      <c r="J38" s="97" t="s">
        <v>0</v>
      </c>
    </row>
    <row r="39" spans="1:10" ht="25.5" customHeight="1" hidden="1">
      <c r="A39" s="92">
        <v>1</v>
      </c>
      <c r="B39" s="98" t="s">
        <v>54</v>
      </c>
      <c r="C39" s="219" t="s">
        <v>47</v>
      </c>
      <c r="D39" s="220"/>
      <c r="E39" s="220"/>
      <c r="F39" s="103">
        <v>0</v>
      </c>
      <c r="G39" s="104">
        <v>2340825.61</v>
      </c>
      <c r="H39" s="105">
        <v>491573</v>
      </c>
      <c r="I39" s="105">
        <v>2832398.61</v>
      </c>
      <c r="J39" s="99" t="e">
        <f>IF(_xlfn.SINGLE(CenaCelkemVypocet)=0,"",I39/_xlfn.SINGLE(CenaCelkemVypocet)*100)</f>
        <v>#NAME?</v>
      </c>
    </row>
    <row r="40" spans="1:10" ht="25.5" customHeight="1" hidden="1">
      <c r="A40" s="92"/>
      <c r="B40" s="221" t="s">
        <v>55</v>
      </c>
      <c r="C40" s="222"/>
      <c r="D40" s="222"/>
      <c r="E40" s="223"/>
      <c r="F40" s="106">
        <f>SUMIF(A39:A39,"=1",F39:F39)</f>
        <v>0</v>
      </c>
      <c r="G40" s="107">
        <f>SUMIF(A39:A39,"=1",G39:G39)</f>
        <v>2340825.61</v>
      </c>
      <c r="H40" s="107">
        <f>SUMIF(A39:A39,"=1",H39:H39)</f>
        <v>491573</v>
      </c>
      <c r="I40" s="107">
        <f>SUMIF(A39:A39,"=1",I39:I39)</f>
        <v>2832398.61</v>
      </c>
      <c r="J40" s="93" t="e">
        <f>SUMIF(A39:A39,"=1",J39:J39)</f>
        <v>#NAME?</v>
      </c>
    </row>
    <row r="44" ht="15.75">
      <c r="B44" s="115" t="s">
        <v>57</v>
      </c>
    </row>
    <row r="46" spans="1:10" ht="25.5" customHeight="1">
      <c r="A46" s="116"/>
      <c r="B46" s="120" t="s">
        <v>16</v>
      </c>
      <c r="C46" s="120" t="s">
        <v>5</v>
      </c>
      <c r="D46" s="121"/>
      <c r="E46" s="121"/>
      <c r="F46" s="124" t="s">
        <v>58</v>
      </c>
      <c r="G46" s="124"/>
      <c r="H46" s="124"/>
      <c r="I46" s="224" t="s">
        <v>28</v>
      </c>
      <c r="J46" s="224"/>
    </row>
    <row r="47" spans="1:10" ht="25.5" customHeight="1">
      <c r="A47" s="117"/>
      <c r="B47" s="126" t="s">
        <v>59</v>
      </c>
      <c r="C47" s="226" t="s">
        <v>60</v>
      </c>
      <c r="D47" s="227"/>
      <c r="E47" s="227"/>
      <c r="F47" s="130" t="s">
        <v>23</v>
      </c>
      <c r="G47" s="127"/>
      <c r="H47" s="127"/>
      <c r="I47" s="225">
        <f>'Rozpočet Pol'!G8</f>
        <v>0</v>
      </c>
      <c r="J47" s="225"/>
    </row>
    <row r="48" spans="1:10" ht="25.5" customHeight="1">
      <c r="A48" s="117"/>
      <c r="B48" s="119" t="s">
        <v>61</v>
      </c>
      <c r="C48" s="232" t="s">
        <v>62</v>
      </c>
      <c r="D48" s="233"/>
      <c r="E48" s="233"/>
      <c r="F48" s="131" t="s">
        <v>23</v>
      </c>
      <c r="G48" s="125"/>
      <c r="H48" s="125"/>
      <c r="I48" s="231">
        <f>'Rozpočet Pol'!G35</f>
        <v>0</v>
      </c>
      <c r="J48" s="231"/>
    </row>
    <row r="49" spans="1:10" ht="25.5" customHeight="1">
      <c r="A49" s="117"/>
      <c r="B49" s="119" t="s">
        <v>63</v>
      </c>
      <c r="C49" s="232" t="s">
        <v>64</v>
      </c>
      <c r="D49" s="233"/>
      <c r="E49" s="233"/>
      <c r="F49" s="131" t="s">
        <v>23</v>
      </c>
      <c r="G49" s="125"/>
      <c r="H49" s="125"/>
      <c r="I49" s="231">
        <f>'Rozpočet Pol'!G55</f>
        <v>0</v>
      </c>
      <c r="J49" s="231"/>
    </row>
    <row r="50" spans="1:10" ht="25.5" customHeight="1">
      <c r="A50" s="117"/>
      <c r="B50" s="119" t="s">
        <v>65</v>
      </c>
      <c r="C50" s="232" t="s">
        <v>66</v>
      </c>
      <c r="D50" s="233"/>
      <c r="E50" s="233"/>
      <c r="F50" s="131" t="s">
        <v>23</v>
      </c>
      <c r="G50" s="125"/>
      <c r="H50" s="125"/>
      <c r="I50" s="231">
        <f>'Rozpočet Pol'!G73</f>
        <v>0</v>
      </c>
      <c r="J50" s="231"/>
    </row>
    <row r="51" spans="1:10" ht="25.5" customHeight="1">
      <c r="A51" s="117"/>
      <c r="B51" s="119" t="s">
        <v>67</v>
      </c>
      <c r="C51" s="232" t="s">
        <v>68</v>
      </c>
      <c r="D51" s="233"/>
      <c r="E51" s="233"/>
      <c r="F51" s="131" t="s">
        <v>23</v>
      </c>
      <c r="G51" s="125"/>
      <c r="H51" s="125"/>
      <c r="I51" s="231">
        <f>'Rozpočet Pol'!G85</f>
        <v>0</v>
      </c>
      <c r="J51" s="231"/>
    </row>
    <row r="52" spans="1:10" ht="25.5" customHeight="1">
      <c r="A52" s="117"/>
      <c r="B52" s="119" t="s">
        <v>69</v>
      </c>
      <c r="C52" s="232" t="s">
        <v>70</v>
      </c>
      <c r="D52" s="233"/>
      <c r="E52" s="233"/>
      <c r="F52" s="131" t="s">
        <v>23</v>
      </c>
      <c r="G52" s="125"/>
      <c r="H52" s="125"/>
      <c r="I52" s="231">
        <f>'Rozpočet Pol'!G92</f>
        <v>0</v>
      </c>
      <c r="J52" s="231"/>
    </row>
    <row r="53" spans="1:10" ht="25.5" customHeight="1">
      <c r="A53" s="117"/>
      <c r="B53" s="119" t="s">
        <v>71</v>
      </c>
      <c r="C53" s="232" t="s">
        <v>72</v>
      </c>
      <c r="D53" s="233"/>
      <c r="E53" s="233"/>
      <c r="F53" s="131" t="s">
        <v>23</v>
      </c>
      <c r="G53" s="125"/>
      <c r="H53" s="125"/>
      <c r="I53" s="231">
        <f>'Rozpočet Pol'!G111</f>
        <v>0</v>
      </c>
      <c r="J53" s="231"/>
    </row>
    <row r="54" spans="1:10" ht="25.5" customHeight="1">
      <c r="A54" s="117"/>
      <c r="B54" s="119" t="s">
        <v>73</v>
      </c>
      <c r="C54" s="232" t="s">
        <v>74</v>
      </c>
      <c r="D54" s="233"/>
      <c r="E54" s="233"/>
      <c r="F54" s="131" t="s">
        <v>23</v>
      </c>
      <c r="G54" s="125"/>
      <c r="H54" s="125"/>
      <c r="I54" s="231">
        <f>'Rozpočet Pol'!G128</f>
        <v>0</v>
      </c>
      <c r="J54" s="231"/>
    </row>
    <row r="55" spans="1:10" ht="25.5" customHeight="1">
      <c r="A55" s="117"/>
      <c r="B55" s="119" t="s">
        <v>75</v>
      </c>
      <c r="C55" s="232" t="s">
        <v>76</v>
      </c>
      <c r="D55" s="233"/>
      <c r="E55" s="233"/>
      <c r="F55" s="131" t="s">
        <v>23</v>
      </c>
      <c r="G55" s="125"/>
      <c r="H55" s="125"/>
      <c r="I55" s="231">
        <f>'Rozpočet Pol'!G133</f>
        <v>0</v>
      </c>
      <c r="J55" s="231"/>
    </row>
    <row r="56" spans="1:10" ht="25.5" customHeight="1">
      <c r="A56" s="117"/>
      <c r="B56" s="119" t="s">
        <v>77</v>
      </c>
      <c r="C56" s="232" t="s">
        <v>78</v>
      </c>
      <c r="D56" s="233"/>
      <c r="E56" s="233"/>
      <c r="F56" s="131" t="s">
        <v>23</v>
      </c>
      <c r="G56" s="125"/>
      <c r="H56" s="125"/>
      <c r="I56" s="231">
        <f>'Rozpočet Pol'!G137</f>
        <v>0</v>
      </c>
      <c r="J56" s="231"/>
    </row>
    <row r="57" spans="1:10" ht="25.5" customHeight="1">
      <c r="A57" s="117"/>
      <c r="B57" s="119" t="s">
        <v>79</v>
      </c>
      <c r="C57" s="232" t="s">
        <v>80</v>
      </c>
      <c r="D57" s="233"/>
      <c r="E57" s="233"/>
      <c r="F57" s="131" t="s">
        <v>23</v>
      </c>
      <c r="G57" s="125"/>
      <c r="H57" s="125"/>
      <c r="I57" s="231">
        <f>'Rozpočet Pol'!G145</f>
        <v>0</v>
      </c>
      <c r="J57" s="231"/>
    </row>
    <row r="58" spans="1:10" ht="25.5" customHeight="1">
      <c r="A58" s="117"/>
      <c r="B58" s="119" t="s">
        <v>81</v>
      </c>
      <c r="C58" s="232" t="s">
        <v>607</v>
      </c>
      <c r="D58" s="233"/>
      <c r="E58" s="233"/>
      <c r="F58" s="131" t="s">
        <v>23</v>
      </c>
      <c r="G58" s="125"/>
      <c r="H58" s="125"/>
      <c r="I58" s="231">
        <f>'Rozpočet Pol'!G148</f>
        <v>0</v>
      </c>
      <c r="J58" s="231"/>
    </row>
    <row r="59" spans="1:10" ht="25.5" customHeight="1">
      <c r="A59" s="117"/>
      <c r="B59" s="119" t="s">
        <v>82</v>
      </c>
      <c r="C59" s="232" t="s">
        <v>83</v>
      </c>
      <c r="D59" s="233"/>
      <c r="E59" s="233"/>
      <c r="F59" s="131" t="s">
        <v>23</v>
      </c>
      <c r="G59" s="125"/>
      <c r="H59" s="125"/>
      <c r="I59" s="231">
        <f>'Rozpočet Pol'!G152</f>
        <v>0</v>
      </c>
      <c r="J59" s="231"/>
    </row>
    <row r="60" spans="1:10" ht="25.5" customHeight="1">
      <c r="A60" s="117"/>
      <c r="B60" s="119" t="s">
        <v>84</v>
      </c>
      <c r="C60" s="232" t="s">
        <v>85</v>
      </c>
      <c r="D60" s="233"/>
      <c r="E60" s="233"/>
      <c r="F60" s="131" t="s">
        <v>24</v>
      </c>
      <c r="G60" s="125"/>
      <c r="H60" s="125"/>
      <c r="I60" s="231">
        <f>'Rozpočet Pol'!G155</f>
        <v>0</v>
      </c>
      <c r="J60" s="231"/>
    </row>
    <row r="61" spans="1:10" ht="25.5" customHeight="1">
      <c r="A61" s="117"/>
      <c r="B61" s="119" t="s">
        <v>86</v>
      </c>
      <c r="C61" s="232" t="s">
        <v>87</v>
      </c>
      <c r="D61" s="233"/>
      <c r="E61" s="233"/>
      <c r="F61" s="131" t="s">
        <v>24</v>
      </c>
      <c r="G61" s="125"/>
      <c r="H61" s="125"/>
      <c r="I61" s="231">
        <f>'Rozpočet Pol'!G172</f>
        <v>0</v>
      </c>
      <c r="J61" s="231"/>
    </row>
    <row r="62" spans="1:10" ht="25.5" customHeight="1">
      <c r="A62" s="117"/>
      <c r="B62" s="119" t="s">
        <v>88</v>
      </c>
      <c r="C62" s="232" t="s">
        <v>89</v>
      </c>
      <c r="D62" s="233"/>
      <c r="E62" s="233"/>
      <c r="F62" s="131" t="s">
        <v>24</v>
      </c>
      <c r="G62" s="125"/>
      <c r="H62" s="125"/>
      <c r="I62" s="231">
        <f>'Rozpočet Pol'!G185</f>
        <v>0</v>
      </c>
      <c r="J62" s="231"/>
    </row>
    <row r="63" spans="1:10" ht="25.5" customHeight="1">
      <c r="A63" s="117"/>
      <c r="B63" s="119" t="s">
        <v>90</v>
      </c>
      <c r="C63" s="232" t="s">
        <v>91</v>
      </c>
      <c r="D63" s="233"/>
      <c r="E63" s="233"/>
      <c r="F63" s="131" t="s">
        <v>24</v>
      </c>
      <c r="G63" s="125"/>
      <c r="H63" s="125"/>
      <c r="I63" s="231">
        <f>'Rozpočet Pol'!G196</f>
        <v>0</v>
      </c>
      <c r="J63" s="231"/>
    </row>
    <row r="64" spans="1:10" ht="25.5" customHeight="1">
      <c r="A64" s="117"/>
      <c r="B64" s="119" t="s">
        <v>92</v>
      </c>
      <c r="C64" s="232" t="s">
        <v>93</v>
      </c>
      <c r="D64" s="233"/>
      <c r="E64" s="233"/>
      <c r="F64" s="131" t="s">
        <v>24</v>
      </c>
      <c r="G64" s="125"/>
      <c r="H64" s="125"/>
      <c r="I64" s="231">
        <f>'Rozpočet Pol'!G207</f>
        <v>0</v>
      </c>
      <c r="J64" s="231"/>
    </row>
    <row r="65" spans="1:10" ht="25.5" customHeight="1">
      <c r="A65" s="117"/>
      <c r="B65" s="119" t="s">
        <v>94</v>
      </c>
      <c r="C65" s="232" t="s">
        <v>95</v>
      </c>
      <c r="D65" s="233"/>
      <c r="E65" s="233"/>
      <c r="F65" s="131" t="s">
        <v>24</v>
      </c>
      <c r="G65" s="125"/>
      <c r="H65" s="125"/>
      <c r="I65" s="231">
        <f>'Rozpočet Pol'!G219</f>
        <v>0</v>
      </c>
      <c r="J65" s="231"/>
    </row>
    <row r="66" spans="1:10" ht="25.5" customHeight="1">
      <c r="A66" s="117"/>
      <c r="B66" s="119" t="s">
        <v>96</v>
      </c>
      <c r="C66" s="232" t="s">
        <v>97</v>
      </c>
      <c r="D66" s="233"/>
      <c r="E66" s="233"/>
      <c r="F66" s="131" t="s">
        <v>24</v>
      </c>
      <c r="G66" s="125"/>
      <c r="H66" s="125"/>
      <c r="I66" s="231">
        <f>'Rozpočet Pol'!G223</f>
        <v>0</v>
      </c>
      <c r="J66" s="231"/>
    </row>
    <row r="67" spans="1:10" ht="25.5" customHeight="1">
      <c r="A67" s="117"/>
      <c r="B67" s="119" t="s">
        <v>98</v>
      </c>
      <c r="C67" s="232" t="s">
        <v>99</v>
      </c>
      <c r="D67" s="233"/>
      <c r="E67" s="233"/>
      <c r="F67" s="131" t="s">
        <v>24</v>
      </c>
      <c r="G67" s="125"/>
      <c r="H67" s="125"/>
      <c r="I67" s="231">
        <f>'Rozpočet Pol'!G239</f>
        <v>0</v>
      </c>
      <c r="J67" s="231"/>
    </row>
    <row r="68" spans="1:10" ht="25.5" customHeight="1">
      <c r="A68" s="117"/>
      <c r="B68" s="119" t="s">
        <v>100</v>
      </c>
      <c r="C68" s="232" t="s">
        <v>101</v>
      </c>
      <c r="D68" s="233"/>
      <c r="E68" s="233"/>
      <c r="F68" s="131" t="s">
        <v>24</v>
      </c>
      <c r="G68" s="125"/>
      <c r="H68" s="125"/>
      <c r="I68" s="231">
        <f>'Rozpočet Pol'!G247</f>
        <v>0</v>
      </c>
      <c r="J68" s="231"/>
    </row>
    <row r="69" spans="1:10" ht="25.5" customHeight="1">
      <c r="A69" s="117"/>
      <c r="B69" s="119" t="s">
        <v>102</v>
      </c>
      <c r="C69" s="232" t="s">
        <v>103</v>
      </c>
      <c r="D69" s="233"/>
      <c r="E69" s="233"/>
      <c r="F69" s="131" t="s">
        <v>24</v>
      </c>
      <c r="G69" s="125"/>
      <c r="H69" s="125"/>
      <c r="I69" s="231">
        <f>'Rozpočet Pol'!G262</f>
        <v>0</v>
      </c>
      <c r="J69" s="231"/>
    </row>
    <row r="70" spans="1:10" ht="25.5" customHeight="1">
      <c r="A70" s="117"/>
      <c r="B70" s="119" t="s">
        <v>104</v>
      </c>
      <c r="C70" s="232" t="s">
        <v>105</v>
      </c>
      <c r="D70" s="233"/>
      <c r="E70" s="233"/>
      <c r="F70" s="131" t="s">
        <v>24</v>
      </c>
      <c r="G70" s="125"/>
      <c r="H70" s="125"/>
      <c r="I70" s="231">
        <f>'Rozpočet Pol'!G278</f>
        <v>0</v>
      </c>
      <c r="J70" s="231"/>
    </row>
    <row r="71" spans="1:10" ht="25.5" customHeight="1">
      <c r="A71" s="117"/>
      <c r="B71" s="119" t="s">
        <v>106</v>
      </c>
      <c r="C71" s="232" t="s">
        <v>107</v>
      </c>
      <c r="D71" s="233"/>
      <c r="E71" s="233"/>
      <c r="F71" s="131" t="s">
        <v>24</v>
      </c>
      <c r="G71" s="125"/>
      <c r="H71" s="125"/>
      <c r="I71" s="231">
        <f>'Rozpočet Pol'!G282</f>
        <v>0</v>
      </c>
      <c r="J71" s="231"/>
    </row>
    <row r="72" spans="1:10" ht="25.5" customHeight="1">
      <c r="A72" s="117"/>
      <c r="B72" s="119" t="s">
        <v>108</v>
      </c>
      <c r="C72" s="232" t="s">
        <v>109</v>
      </c>
      <c r="D72" s="233"/>
      <c r="E72" s="233"/>
      <c r="F72" s="131" t="s">
        <v>24</v>
      </c>
      <c r="G72" s="125"/>
      <c r="H72" s="125"/>
      <c r="I72" s="231">
        <f>'Rozpočet Pol'!G294</f>
        <v>0</v>
      </c>
      <c r="J72" s="231"/>
    </row>
    <row r="73" spans="1:10" ht="25.5" customHeight="1">
      <c r="A73" s="117"/>
      <c r="B73" s="119" t="s">
        <v>110</v>
      </c>
      <c r="C73" s="232" t="s">
        <v>111</v>
      </c>
      <c r="D73" s="233"/>
      <c r="E73" s="233"/>
      <c r="F73" s="131" t="s">
        <v>24</v>
      </c>
      <c r="G73" s="125"/>
      <c r="H73" s="125"/>
      <c r="I73" s="231">
        <f>'Rozpočet Pol'!G313</f>
        <v>0</v>
      </c>
      <c r="J73" s="231"/>
    </row>
    <row r="74" spans="1:10" ht="25.5" customHeight="1">
      <c r="A74" s="117"/>
      <c r="B74" s="119" t="s">
        <v>112</v>
      </c>
      <c r="C74" s="232" t="s">
        <v>113</v>
      </c>
      <c r="D74" s="233"/>
      <c r="E74" s="233"/>
      <c r="F74" s="131" t="s">
        <v>24</v>
      </c>
      <c r="G74" s="125"/>
      <c r="H74" s="125"/>
      <c r="I74" s="231">
        <f>'Rozpočet Pol'!G316</f>
        <v>0</v>
      </c>
      <c r="J74" s="231"/>
    </row>
    <row r="75" spans="1:10" ht="25.5" customHeight="1">
      <c r="A75" s="117"/>
      <c r="B75" s="119" t="s">
        <v>114</v>
      </c>
      <c r="C75" s="232" t="s">
        <v>115</v>
      </c>
      <c r="D75" s="233"/>
      <c r="E75" s="233"/>
      <c r="F75" s="131" t="s">
        <v>25</v>
      </c>
      <c r="G75" s="125"/>
      <c r="H75" s="125"/>
      <c r="I75" s="231">
        <f>'Rozpočet Pol'!G323</f>
        <v>0</v>
      </c>
      <c r="J75" s="231"/>
    </row>
    <row r="76" spans="1:10" ht="25.5" customHeight="1">
      <c r="A76" s="117"/>
      <c r="B76" s="128" t="s">
        <v>116</v>
      </c>
      <c r="C76" s="235" t="s">
        <v>26</v>
      </c>
      <c r="D76" s="236"/>
      <c r="E76" s="236"/>
      <c r="F76" s="132" t="s">
        <v>116</v>
      </c>
      <c r="G76" s="129"/>
      <c r="H76" s="129"/>
      <c r="I76" s="234">
        <f>'Rozpočet Pol'!G327</f>
        <v>0</v>
      </c>
      <c r="J76" s="234"/>
    </row>
    <row r="77" spans="1:10" ht="25.5" customHeight="1">
      <c r="A77" s="118"/>
      <c r="B77" s="122" t="s">
        <v>1</v>
      </c>
      <c r="C77" s="122"/>
      <c r="D77" s="123"/>
      <c r="E77" s="123"/>
      <c r="F77" s="133"/>
      <c r="G77" s="134"/>
      <c r="H77" s="134"/>
      <c r="I77" s="237">
        <f>SUM(I47:I76)</f>
        <v>0</v>
      </c>
      <c r="J77" s="237"/>
    </row>
    <row r="78" spans="6:10" ht="12.75">
      <c r="F78" s="90"/>
      <c r="G78" s="91"/>
      <c r="H78" s="90"/>
      <c r="I78" s="91"/>
      <c r="J78" s="91"/>
    </row>
    <row r="79" spans="6:10" ht="12.75">
      <c r="F79" s="90"/>
      <c r="G79" s="91"/>
      <c r="H79" s="90"/>
      <c r="I79" s="91"/>
      <c r="J79" s="91"/>
    </row>
    <row r="80" spans="6:10" ht="12.75">
      <c r="F80" s="90"/>
      <c r="G80" s="91"/>
      <c r="H80" s="90"/>
      <c r="I80" s="91"/>
      <c r="J80" s="91"/>
    </row>
  </sheetData>
  <sheetProtection password="EF83" sheet="1"/>
  <mergeCells count="101">
    <mergeCell ref="I75:J75"/>
    <mergeCell ref="C75:E75"/>
    <mergeCell ref="I76:J76"/>
    <mergeCell ref="C76:E76"/>
    <mergeCell ref="I77:J77"/>
    <mergeCell ref="I72:J72"/>
    <mergeCell ref="C72:E72"/>
    <mergeCell ref="I73:J73"/>
    <mergeCell ref="C73:E73"/>
    <mergeCell ref="I74:J74"/>
    <mergeCell ref="C74:E74"/>
    <mergeCell ref="I69:J69"/>
    <mergeCell ref="C69:E69"/>
    <mergeCell ref="I70:J70"/>
    <mergeCell ref="C70:E70"/>
    <mergeCell ref="I71:J71"/>
    <mergeCell ref="C71:E71"/>
    <mergeCell ref="I66:J66"/>
    <mergeCell ref="C66:E66"/>
    <mergeCell ref="I67:J67"/>
    <mergeCell ref="C67:E67"/>
    <mergeCell ref="I68:J68"/>
    <mergeCell ref="C68:E68"/>
    <mergeCell ref="I63:J63"/>
    <mergeCell ref="C63:E63"/>
    <mergeCell ref="I64:J64"/>
    <mergeCell ref="C64:E64"/>
    <mergeCell ref="I65:J65"/>
    <mergeCell ref="C65:E65"/>
    <mergeCell ref="I60:J60"/>
    <mergeCell ref="C60:E60"/>
    <mergeCell ref="I61:J61"/>
    <mergeCell ref="C61:E61"/>
    <mergeCell ref="I62:J62"/>
    <mergeCell ref="C62:E62"/>
    <mergeCell ref="I57:J57"/>
    <mergeCell ref="C57:E57"/>
    <mergeCell ref="I58:J58"/>
    <mergeCell ref="C58:E58"/>
    <mergeCell ref="I59:J59"/>
    <mergeCell ref="C59:E59"/>
    <mergeCell ref="I54:J54"/>
    <mergeCell ref="C54:E54"/>
    <mergeCell ref="I55:J55"/>
    <mergeCell ref="C55:E55"/>
    <mergeCell ref="I56:J56"/>
    <mergeCell ref="C56:E56"/>
    <mergeCell ref="I51:J51"/>
    <mergeCell ref="C51:E51"/>
    <mergeCell ref="I52:J52"/>
    <mergeCell ref="C52:E52"/>
    <mergeCell ref="I53:J53"/>
    <mergeCell ref="C53:E53"/>
    <mergeCell ref="I48:J48"/>
    <mergeCell ref="C48:E48"/>
    <mergeCell ref="I49:J49"/>
    <mergeCell ref="C49:E49"/>
    <mergeCell ref="I50:J50"/>
    <mergeCell ref="C50:E50"/>
    <mergeCell ref="I47:J47"/>
    <mergeCell ref="C47:E47"/>
    <mergeCell ref="G27:I27"/>
    <mergeCell ref="G15:H15"/>
    <mergeCell ref="I15:J15"/>
    <mergeCell ref="E16:F16"/>
    <mergeCell ref="G28:I28"/>
    <mergeCell ref="I16:J16"/>
    <mergeCell ref="I19:J19"/>
    <mergeCell ref="D3:J3"/>
    <mergeCell ref="C39:E39"/>
    <mergeCell ref="B40:E40"/>
    <mergeCell ref="I46:J46"/>
    <mergeCell ref="I20:J20"/>
    <mergeCell ref="I21:J21"/>
    <mergeCell ref="D12:G12"/>
    <mergeCell ref="D13:G13"/>
    <mergeCell ref="D34:E34"/>
    <mergeCell ref="B1:J1"/>
    <mergeCell ref="G26:I26"/>
    <mergeCell ref="G29:I29"/>
    <mergeCell ref="G25:I25"/>
    <mergeCell ref="I17:J17"/>
    <mergeCell ref="I18:J18"/>
    <mergeCell ref="E21:F21"/>
    <mergeCell ref="G21:H21"/>
    <mergeCell ref="D11:G11"/>
    <mergeCell ref="D35:E35"/>
    <mergeCell ref="G24:I24"/>
    <mergeCell ref="G23:I23"/>
    <mergeCell ref="E19:F19"/>
    <mergeCell ref="E20:F20"/>
    <mergeCell ref="E18:F18"/>
    <mergeCell ref="E15:F15"/>
    <mergeCell ref="G19:H19"/>
    <mergeCell ref="G20:H20"/>
    <mergeCell ref="G34:I34"/>
    <mergeCell ref="D2:J2"/>
    <mergeCell ref="E17:F17"/>
    <mergeCell ref="G16:H16"/>
    <mergeCell ref="G17:H17"/>
    <mergeCell ref="G18:H18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238" t="s">
        <v>6</v>
      </c>
      <c r="B1" s="238"/>
      <c r="C1" s="239"/>
      <c r="D1" s="238"/>
      <c r="E1" s="238"/>
      <c r="F1" s="238"/>
      <c r="G1" s="238"/>
    </row>
    <row r="2" spans="1:7" ht="24.75" customHeight="1">
      <c r="A2" s="75" t="s">
        <v>41</v>
      </c>
      <c r="B2" s="74"/>
      <c r="C2" s="240"/>
      <c r="D2" s="240"/>
      <c r="E2" s="240"/>
      <c r="F2" s="240"/>
      <c r="G2" s="241"/>
    </row>
    <row r="3" spans="1:7" ht="24.75" customHeight="1" hidden="1">
      <c r="A3" s="75" t="s">
        <v>7</v>
      </c>
      <c r="B3" s="74"/>
      <c r="C3" s="240"/>
      <c r="D3" s="240"/>
      <c r="E3" s="240"/>
      <c r="F3" s="240"/>
      <c r="G3" s="241"/>
    </row>
    <row r="4" spans="1:7" ht="24.75" customHeight="1" hidden="1">
      <c r="A4" s="75" t="s">
        <v>8</v>
      </c>
      <c r="B4" s="74"/>
      <c r="C4" s="240"/>
      <c r="D4" s="240"/>
      <c r="E4" s="240"/>
      <c r="F4" s="240"/>
      <c r="G4" s="241"/>
    </row>
    <row r="5" spans="2:4" ht="12.75" hidden="1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336"/>
  <sheetViews>
    <sheetView zoomScalePageLayoutView="0" workbookViewId="0" topLeftCell="A291">
      <selection activeCell="X324" sqref="X324"/>
    </sheetView>
  </sheetViews>
  <sheetFormatPr defaultColWidth="9.00390625" defaultRowHeight="12.75" outlineLevelRow="1"/>
  <cols>
    <col min="1" max="1" width="4.25390625" style="0" customWidth="1"/>
    <col min="2" max="2" width="14.375" style="89" customWidth="1"/>
    <col min="3" max="3" width="38.25390625" style="8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21" width="0" style="0" hidden="1" customWidth="1"/>
    <col min="29" max="39" width="0" style="0" hidden="1" customWidth="1"/>
  </cols>
  <sheetData>
    <row r="1" spans="1:31" ht="15.75" customHeight="1">
      <c r="A1" s="242" t="s">
        <v>6</v>
      </c>
      <c r="B1" s="242"/>
      <c r="C1" s="242"/>
      <c r="D1" s="242"/>
      <c r="E1" s="242"/>
      <c r="F1" s="242"/>
      <c r="G1" s="242"/>
      <c r="AE1" t="s">
        <v>119</v>
      </c>
    </row>
    <row r="2" spans="1:31" ht="24.75" customHeight="1">
      <c r="A2" s="139" t="s">
        <v>118</v>
      </c>
      <c r="B2" s="137"/>
      <c r="C2" s="243" t="s">
        <v>47</v>
      </c>
      <c r="D2" s="244"/>
      <c r="E2" s="244"/>
      <c r="F2" s="244"/>
      <c r="G2" s="245"/>
      <c r="AE2" t="s">
        <v>120</v>
      </c>
    </row>
    <row r="3" spans="1:31" ht="24.75" customHeight="1">
      <c r="A3" s="140" t="s">
        <v>7</v>
      </c>
      <c r="B3" s="138"/>
      <c r="C3" s="246" t="s">
        <v>43</v>
      </c>
      <c r="D3" s="247"/>
      <c r="E3" s="247"/>
      <c r="F3" s="247"/>
      <c r="G3" s="248"/>
      <c r="AE3" t="s">
        <v>121</v>
      </c>
    </row>
    <row r="4" spans="1:31" ht="24.75" customHeight="1" hidden="1">
      <c r="A4" s="140" t="s">
        <v>8</v>
      </c>
      <c r="B4" s="138"/>
      <c r="C4" s="246"/>
      <c r="D4" s="247"/>
      <c r="E4" s="247"/>
      <c r="F4" s="247"/>
      <c r="G4" s="248"/>
      <c r="AE4" t="s">
        <v>122</v>
      </c>
    </row>
    <row r="5" spans="1:31" ht="12.75" hidden="1">
      <c r="A5" s="141" t="s">
        <v>123</v>
      </c>
      <c r="B5" s="142"/>
      <c r="C5" s="143"/>
      <c r="D5" s="144"/>
      <c r="E5" s="144"/>
      <c r="F5" s="144"/>
      <c r="G5" s="145"/>
      <c r="AE5" t="s">
        <v>124</v>
      </c>
    </row>
    <row r="7" spans="1:21" ht="38.25">
      <c r="A7" s="150" t="s">
        <v>125</v>
      </c>
      <c r="B7" s="151" t="s">
        <v>126</v>
      </c>
      <c r="C7" s="151" t="s">
        <v>127</v>
      </c>
      <c r="D7" s="150" t="s">
        <v>128</v>
      </c>
      <c r="E7" s="150" t="s">
        <v>129</v>
      </c>
      <c r="F7" s="146" t="s">
        <v>130</v>
      </c>
      <c r="G7" s="170" t="s">
        <v>28</v>
      </c>
      <c r="H7" s="171" t="s">
        <v>29</v>
      </c>
      <c r="I7" s="171" t="s">
        <v>131</v>
      </c>
      <c r="J7" s="171" t="s">
        <v>30</v>
      </c>
      <c r="K7" s="171" t="s">
        <v>132</v>
      </c>
      <c r="L7" s="171" t="s">
        <v>133</v>
      </c>
      <c r="M7" s="171" t="s">
        <v>134</v>
      </c>
      <c r="N7" s="171" t="s">
        <v>135</v>
      </c>
      <c r="O7" s="171" t="s">
        <v>136</v>
      </c>
      <c r="P7" s="171" t="s">
        <v>137</v>
      </c>
      <c r="Q7" s="171" t="s">
        <v>138</v>
      </c>
      <c r="R7" s="171" t="s">
        <v>139</v>
      </c>
      <c r="S7" s="171" t="s">
        <v>140</v>
      </c>
      <c r="T7" s="171" t="s">
        <v>141</v>
      </c>
      <c r="U7" s="153" t="s">
        <v>142</v>
      </c>
    </row>
    <row r="8" spans="1:31" ht="12.75">
      <c r="A8" s="172" t="s">
        <v>143</v>
      </c>
      <c r="B8" s="173" t="s">
        <v>59</v>
      </c>
      <c r="C8" s="174" t="s">
        <v>60</v>
      </c>
      <c r="D8" s="175"/>
      <c r="E8" s="176"/>
      <c r="F8" s="177"/>
      <c r="G8" s="177">
        <f>SUMIF(AE9:AE34,"&lt;&gt;NOR",G9:G34)</f>
        <v>0</v>
      </c>
      <c r="H8" s="177"/>
      <c r="I8" s="177">
        <f>SUM(I9:I34)</f>
        <v>2281.83</v>
      </c>
      <c r="J8" s="177"/>
      <c r="K8" s="177">
        <f>SUM(K9:K34)</f>
        <v>29089.09</v>
      </c>
      <c r="L8" s="177"/>
      <c r="M8" s="177">
        <f>SUM(M9:M34)</f>
        <v>0</v>
      </c>
      <c r="N8" s="152"/>
      <c r="O8" s="152">
        <f>SUM(O9:O34)</f>
        <v>6.96</v>
      </c>
      <c r="P8" s="152"/>
      <c r="Q8" s="152">
        <f>SUM(Q9:Q34)</f>
        <v>0</v>
      </c>
      <c r="R8" s="152"/>
      <c r="S8" s="152"/>
      <c r="T8" s="172"/>
      <c r="U8" s="152">
        <f>SUM(U9:U34)</f>
        <v>53.290000000000006</v>
      </c>
      <c r="AE8" t="s">
        <v>144</v>
      </c>
    </row>
    <row r="9" spans="1:60" ht="12.75" outlineLevel="1">
      <c r="A9" s="148">
        <v>1</v>
      </c>
      <c r="B9" s="154" t="s">
        <v>145</v>
      </c>
      <c r="C9" s="185" t="s">
        <v>146</v>
      </c>
      <c r="D9" s="156" t="s">
        <v>147</v>
      </c>
      <c r="E9" s="164">
        <v>10.3635</v>
      </c>
      <c r="F9" s="255">
        <v>0</v>
      </c>
      <c r="G9" s="168">
        <f>E9*F9</f>
        <v>0</v>
      </c>
      <c r="H9" s="168">
        <v>0</v>
      </c>
      <c r="I9" s="168">
        <f>ROUND(E9*H9,2)</f>
        <v>0</v>
      </c>
      <c r="J9" s="168">
        <v>87.5</v>
      </c>
      <c r="K9" s="168">
        <f>ROUND(E9*J9,2)</f>
        <v>906.81</v>
      </c>
      <c r="L9" s="168">
        <v>21</v>
      </c>
      <c r="M9" s="168">
        <f>G9*(1+L9/100)</f>
        <v>0</v>
      </c>
      <c r="N9" s="157">
        <v>0</v>
      </c>
      <c r="O9" s="157">
        <f>ROUND(E9*N9,5)</f>
        <v>0</v>
      </c>
      <c r="P9" s="157">
        <v>0</v>
      </c>
      <c r="Q9" s="157">
        <f>ROUND(E9*P9,5)</f>
        <v>0</v>
      </c>
      <c r="R9" s="157"/>
      <c r="S9" s="157"/>
      <c r="T9" s="158">
        <v>0.097</v>
      </c>
      <c r="U9" s="157">
        <f>ROUND(E9*T9,2)</f>
        <v>1.01</v>
      </c>
      <c r="V9" s="147"/>
      <c r="W9" s="147"/>
      <c r="X9" s="147"/>
      <c r="Y9" s="147"/>
      <c r="Z9" s="147"/>
      <c r="AA9" s="147"/>
      <c r="AB9" s="147"/>
      <c r="AC9" s="147"/>
      <c r="AD9" s="147"/>
      <c r="AE9" s="147" t="s">
        <v>148</v>
      </c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ht="12.75" outlineLevel="1">
      <c r="A10" s="148"/>
      <c r="B10" s="154"/>
      <c r="C10" s="186" t="s">
        <v>149</v>
      </c>
      <c r="D10" s="159"/>
      <c r="E10" s="165">
        <v>10.3635</v>
      </c>
      <c r="F10" s="253"/>
      <c r="G10" s="168"/>
      <c r="H10" s="168"/>
      <c r="I10" s="168"/>
      <c r="J10" s="168"/>
      <c r="K10" s="168"/>
      <c r="L10" s="168"/>
      <c r="M10" s="168"/>
      <c r="N10" s="157"/>
      <c r="O10" s="157"/>
      <c r="P10" s="157"/>
      <c r="Q10" s="157"/>
      <c r="R10" s="157"/>
      <c r="S10" s="157"/>
      <c r="T10" s="158"/>
      <c r="U10" s="157"/>
      <c r="V10" s="147"/>
      <c r="W10" s="147"/>
      <c r="X10" s="147"/>
      <c r="Y10" s="147"/>
      <c r="Z10" s="147"/>
      <c r="AA10" s="147"/>
      <c r="AB10" s="147"/>
      <c r="AC10" s="147"/>
      <c r="AD10" s="147"/>
      <c r="AE10" s="147" t="s">
        <v>150</v>
      </c>
      <c r="AF10" s="147">
        <v>0</v>
      </c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ht="12.75" outlineLevel="1">
      <c r="A11" s="148">
        <v>2</v>
      </c>
      <c r="B11" s="154" t="s">
        <v>151</v>
      </c>
      <c r="C11" s="185" t="s">
        <v>152</v>
      </c>
      <c r="D11" s="156" t="s">
        <v>147</v>
      </c>
      <c r="E11" s="164">
        <v>7.8571875</v>
      </c>
      <c r="F11" s="255">
        <v>0</v>
      </c>
      <c r="G11" s="168">
        <f aca="true" t="shared" si="0" ref="G10:G33">E11*F11</f>
        <v>0</v>
      </c>
      <c r="H11" s="168">
        <v>0</v>
      </c>
      <c r="I11" s="168">
        <f>ROUND(E11*H11,2)</f>
        <v>0</v>
      </c>
      <c r="J11" s="168">
        <v>191.5</v>
      </c>
      <c r="K11" s="168">
        <f>ROUND(E11*J11,2)</f>
        <v>1504.65</v>
      </c>
      <c r="L11" s="168">
        <v>21</v>
      </c>
      <c r="M11" s="168">
        <f>G11*(1+L11/100)</f>
        <v>0</v>
      </c>
      <c r="N11" s="157">
        <v>0</v>
      </c>
      <c r="O11" s="157">
        <f>ROUND(E11*N11,5)</f>
        <v>0</v>
      </c>
      <c r="P11" s="157">
        <v>0</v>
      </c>
      <c r="Q11" s="157">
        <f>ROUND(E11*P11,5)</f>
        <v>0</v>
      </c>
      <c r="R11" s="157"/>
      <c r="S11" s="157"/>
      <c r="T11" s="158">
        <v>0.368</v>
      </c>
      <c r="U11" s="157">
        <f>ROUND(E11*T11,2)</f>
        <v>2.89</v>
      </c>
      <c r="V11" s="147"/>
      <c r="W11" s="147"/>
      <c r="X11" s="147"/>
      <c r="Y11" s="147"/>
      <c r="Z11" s="147"/>
      <c r="AA11" s="147"/>
      <c r="AB11" s="147"/>
      <c r="AC11" s="147"/>
      <c r="AD11" s="147"/>
      <c r="AE11" s="147" t="s">
        <v>148</v>
      </c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ht="12.75" outlineLevel="1">
      <c r="A12" s="148"/>
      <c r="B12" s="154"/>
      <c r="C12" s="186" t="s">
        <v>153</v>
      </c>
      <c r="D12" s="159"/>
      <c r="E12" s="165">
        <v>7.8571875</v>
      </c>
      <c r="F12" s="253"/>
      <c r="G12" s="168"/>
      <c r="H12" s="168"/>
      <c r="I12" s="168"/>
      <c r="J12" s="168"/>
      <c r="K12" s="168"/>
      <c r="L12" s="168"/>
      <c r="M12" s="168"/>
      <c r="N12" s="157"/>
      <c r="O12" s="157"/>
      <c r="P12" s="157"/>
      <c r="Q12" s="157"/>
      <c r="R12" s="157"/>
      <c r="S12" s="157"/>
      <c r="T12" s="158"/>
      <c r="U12" s="157"/>
      <c r="V12" s="147"/>
      <c r="W12" s="147"/>
      <c r="X12" s="147"/>
      <c r="Y12" s="147"/>
      <c r="Z12" s="147"/>
      <c r="AA12" s="147"/>
      <c r="AB12" s="147"/>
      <c r="AC12" s="147"/>
      <c r="AD12" s="147"/>
      <c r="AE12" s="147" t="s">
        <v>150</v>
      </c>
      <c r="AF12" s="147">
        <v>0</v>
      </c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ht="12.75" outlineLevel="1">
      <c r="A13" s="148">
        <v>3</v>
      </c>
      <c r="B13" s="154" t="s">
        <v>154</v>
      </c>
      <c r="C13" s="185" t="s">
        <v>155</v>
      </c>
      <c r="D13" s="156" t="s">
        <v>147</v>
      </c>
      <c r="E13" s="164">
        <v>7.85719</v>
      </c>
      <c r="F13" s="255">
        <v>0</v>
      </c>
      <c r="G13" s="168">
        <f t="shared" si="0"/>
        <v>0</v>
      </c>
      <c r="H13" s="168">
        <v>0</v>
      </c>
      <c r="I13" s="168">
        <f>ROUND(E13*H13,2)</f>
        <v>0</v>
      </c>
      <c r="J13" s="168">
        <v>38.3</v>
      </c>
      <c r="K13" s="168">
        <f>ROUND(E13*J13,2)</f>
        <v>300.93</v>
      </c>
      <c r="L13" s="168">
        <v>21</v>
      </c>
      <c r="M13" s="168">
        <f>G13*(1+L13/100)</f>
        <v>0</v>
      </c>
      <c r="N13" s="157">
        <v>0</v>
      </c>
      <c r="O13" s="157">
        <f>ROUND(E13*N13,5)</f>
        <v>0</v>
      </c>
      <c r="P13" s="157">
        <v>0</v>
      </c>
      <c r="Q13" s="157">
        <f>ROUND(E13*P13,5)</f>
        <v>0</v>
      </c>
      <c r="R13" s="157"/>
      <c r="S13" s="157"/>
      <c r="T13" s="158">
        <v>0.058</v>
      </c>
      <c r="U13" s="157">
        <f>ROUND(E13*T13,2)</f>
        <v>0.46</v>
      </c>
      <c r="V13" s="147"/>
      <c r="W13" s="147"/>
      <c r="X13" s="147"/>
      <c r="Y13" s="147"/>
      <c r="Z13" s="147"/>
      <c r="AA13" s="147"/>
      <c r="AB13" s="147"/>
      <c r="AC13" s="147"/>
      <c r="AD13" s="147"/>
      <c r="AE13" s="147" t="s">
        <v>148</v>
      </c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ht="12.75" outlineLevel="1">
      <c r="A14" s="148">
        <v>4</v>
      </c>
      <c r="B14" s="154" t="s">
        <v>156</v>
      </c>
      <c r="C14" s="185" t="s">
        <v>157</v>
      </c>
      <c r="D14" s="156" t="s">
        <v>147</v>
      </c>
      <c r="E14" s="164">
        <v>11.844</v>
      </c>
      <c r="F14" s="255">
        <v>0</v>
      </c>
      <c r="G14" s="168">
        <f t="shared" si="0"/>
        <v>0</v>
      </c>
      <c r="H14" s="168">
        <v>0</v>
      </c>
      <c r="I14" s="168">
        <f>ROUND(E14*H14,2)</f>
        <v>0</v>
      </c>
      <c r="J14" s="168">
        <v>575</v>
      </c>
      <c r="K14" s="168">
        <f>ROUND(E14*J14,2)</f>
        <v>6810.3</v>
      </c>
      <c r="L14" s="168">
        <v>21</v>
      </c>
      <c r="M14" s="168">
        <f>G14*(1+L14/100)</f>
        <v>0</v>
      </c>
      <c r="N14" s="157">
        <v>0</v>
      </c>
      <c r="O14" s="157">
        <f>ROUND(E14*N14,5)</f>
        <v>0</v>
      </c>
      <c r="P14" s="157">
        <v>0</v>
      </c>
      <c r="Q14" s="157">
        <f>ROUND(E14*P14,5)</f>
        <v>0</v>
      </c>
      <c r="R14" s="157"/>
      <c r="S14" s="157"/>
      <c r="T14" s="158">
        <v>0.365</v>
      </c>
      <c r="U14" s="157">
        <f>ROUND(E14*T14,2)</f>
        <v>4.32</v>
      </c>
      <c r="V14" s="147"/>
      <c r="W14" s="147"/>
      <c r="X14" s="147"/>
      <c r="Y14" s="147"/>
      <c r="Z14" s="147"/>
      <c r="AA14" s="147"/>
      <c r="AB14" s="147"/>
      <c r="AC14" s="147"/>
      <c r="AD14" s="147"/>
      <c r="AE14" s="147" t="s">
        <v>148</v>
      </c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ht="12.75" outlineLevel="1">
      <c r="A15" s="148"/>
      <c r="B15" s="154"/>
      <c r="C15" s="186" t="s">
        <v>158</v>
      </c>
      <c r="D15" s="159"/>
      <c r="E15" s="165">
        <v>11.844</v>
      </c>
      <c r="F15" s="253"/>
      <c r="G15" s="168"/>
      <c r="H15" s="168"/>
      <c r="I15" s="168"/>
      <c r="J15" s="168"/>
      <c r="K15" s="168"/>
      <c r="L15" s="168"/>
      <c r="M15" s="168"/>
      <c r="N15" s="157"/>
      <c r="O15" s="157"/>
      <c r="P15" s="157"/>
      <c r="Q15" s="157"/>
      <c r="R15" s="157"/>
      <c r="S15" s="157"/>
      <c r="T15" s="158"/>
      <c r="U15" s="157"/>
      <c r="V15" s="147"/>
      <c r="W15" s="147"/>
      <c r="X15" s="147"/>
      <c r="Y15" s="147"/>
      <c r="Z15" s="147"/>
      <c r="AA15" s="147"/>
      <c r="AB15" s="147"/>
      <c r="AC15" s="147"/>
      <c r="AD15" s="147"/>
      <c r="AE15" s="147" t="s">
        <v>150</v>
      </c>
      <c r="AF15" s="147">
        <v>0</v>
      </c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ht="12.75" outlineLevel="1">
      <c r="A16" s="148">
        <v>5</v>
      </c>
      <c r="B16" s="154" t="s">
        <v>159</v>
      </c>
      <c r="C16" s="185" t="s">
        <v>160</v>
      </c>
      <c r="D16" s="156" t="s">
        <v>147</v>
      </c>
      <c r="E16" s="164">
        <v>11.844</v>
      </c>
      <c r="F16" s="255">
        <v>0</v>
      </c>
      <c r="G16" s="168">
        <f t="shared" si="0"/>
        <v>0</v>
      </c>
      <c r="H16" s="168">
        <v>0</v>
      </c>
      <c r="I16" s="168">
        <f>ROUND(E16*H16,2)</f>
        <v>0</v>
      </c>
      <c r="J16" s="168">
        <v>192</v>
      </c>
      <c r="K16" s="168">
        <f>ROUND(E16*J16,2)</f>
        <v>2274.05</v>
      </c>
      <c r="L16" s="168">
        <v>21</v>
      </c>
      <c r="M16" s="168">
        <f>G16*(1+L16/100)</f>
        <v>0</v>
      </c>
      <c r="N16" s="157">
        <v>0</v>
      </c>
      <c r="O16" s="157">
        <f>ROUND(E16*N16,5)</f>
        <v>0</v>
      </c>
      <c r="P16" s="157">
        <v>0</v>
      </c>
      <c r="Q16" s="157">
        <f>ROUND(E16*P16,5)</f>
        <v>0</v>
      </c>
      <c r="R16" s="157"/>
      <c r="S16" s="157"/>
      <c r="T16" s="158">
        <v>0.3898</v>
      </c>
      <c r="U16" s="157">
        <f>ROUND(E16*T16,2)</f>
        <v>4.62</v>
      </c>
      <c r="V16" s="147"/>
      <c r="W16" s="147"/>
      <c r="X16" s="147"/>
      <c r="Y16" s="147"/>
      <c r="Z16" s="147"/>
      <c r="AA16" s="147"/>
      <c r="AB16" s="147"/>
      <c r="AC16" s="147"/>
      <c r="AD16" s="147"/>
      <c r="AE16" s="147" t="s">
        <v>148</v>
      </c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ht="12.75" outlineLevel="1">
      <c r="A17" s="148">
        <v>6</v>
      </c>
      <c r="B17" s="154" t="s">
        <v>161</v>
      </c>
      <c r="C17" s="185" t="s">
        <v>162</v>
      </c>
      <c r="D17" s="156" t="s">
        <v>147</v>
      </c>
      <c r="E17" s="164">
        <v>1.008</v>
      </c>
      <c r="F17" s="255">
        <v>0</v>
      </c>
      <c r="G17" s="168">
        <f t="shared" si="0"/>
        <v>0</v>
      </c>
      <c r="H17" s="168">
        <v>0</v>
      </c>
      <c r="I17" s="168">
        <f>ROUND(E17*H17,2)</f>
        <v>0</v>
      </c>
      <c r="J17" s="168">
        <v>356</v>
      </c>
      <c r="K17" s="168">
        <f>ROUND(E17*J17,2)</f>
        <v>358.85</v>
      </c>
      <c r="L17" s="168">
        <v>21</v>
      </c>
      <c r="M17" s="168">
        <f>G17*(1+L17/100)</f>
        <v>0</v>
      </c>
      <c r="N17" s="157">
        <v>0</v>
      </c>
      <c r="O17" s="157">
        <f>ROUND(E17*N17,5)</f>
        <v>0</v>
      </c>
      <c r="P17" s="157">
        <v>0</v>
      </c>
      <c r="Q17" s="157">
        <f>ROUND(E17*P17,5)</f>
        <v>0</v>
      </c>
      <c r="R17" s="157"/>
      <c r="S17" s="157"/>
      <c r="T17" s="158">
        <v>0.26666</v>
      </c>
      <c r="U17" s="157">
        <f>ROUND(E17*T17,2)</f>
        <v>0.27</v>
      </c>
      <c r="V17" s="147"/>
      <c r="W17" s="147"/>
      <c r="X17" s="147"/>
      <c r="Y17" s="147"/>
      <c r="Z17" s="147"/>
      <c r="AA17" s="147"/>
      <c r="AB17" s="147"/>
      <c r="AC17" s="147"/>
      <c r="AD17" s="147"/>
      <c r="AE17" s="147" t="s">
        <v>148</v>
      </c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ht="12.75" outlineLevel="1">
      <c r="A18" s="148"/>
      <c r="B18" s="154"/>
      <c r="C18" s="186" t="s">
        <v>163</v>
      </c>
      <c r="D18" s="159"/>
      <c r="E18" s="165">
        <v>1.008</v>
      </c>
      <c r="F18" s="253"/>
      <c r="G18" s="168"/>
      <c r="H18" s="168"/>
      <c r="I18" s="168"/>
      <c r="J18" s="168"/>
      <c r="K18" s="168"/>
      <c r="L18" s="168"/>
      <c r="M18" s="168"/>
      <c r="N18" s="157"/>
      <c r="O18" s="157"/>
      <c r="P18" s="157"/>
      <c r="Q18" s="157"/>
      <c r="R18" s="157"/>
      <c r="S18" s="157"/>
      <c r="T18" s="158"/>
      <c r="U18" s="157"/>
      <c r="V18" s="147"/>
      <c r="W18" s="147"/>
      <c r="X18" s="147"/>
      <c r="Y18" s="147"/>
      <c r="Z18" s="147"/>
      <c r="AA18" s="147"/>
      <c r="AB18" s="147"/>
      <c r="AC18" s="147"/>
      <c r="AD18" s="147"/>
      <c r="AE18" s="147" t="s">
        <v>150</v>
      </c>
      <c r="AF18" s="147">
        <v>0</v>
      </c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ht="12.75" outlineLevel="1">
      <c r="A19" s="148">
        <v>7</v>
      </c>
      <c r="B19" s="154" t="s">
        <v>164</v>
      </c>
      <c r="C19" s="185" t="s">
        <v>165</v>
      </c>
      <c r="D19" s="156" t="s">
        <v>147</v>
      </c>
      <c r="E19" s="164">
        <v>1.008</v>
      </c>
      <c r="F19" s="255">
        <v>0</v>
      </c>
      <c r="G19" s="168">
        <f t="shared" si="0"/>
        <v>0</v>
      </c>
      <c r="H19" s="168">
        <v>0</v>
      </c>
      <c r="I19" s="168">
        <f>ROUND(E19*H19,2)</f>
        <v>0</v>
      </c>
      <c r="J19" s="168">
        <v>27.2</v>
      </c>
      <c r="K19" s="168">
        <f>ROUND(E19*J19,2)</f>
        <v>27.42</v>
      </c>
      <c r="L19" s="168">
        <v>21</v>
      </c>
      <c r="M19" s="168">
        <f>G19*(1+L19/100)</f>
        <v>0</v>
      </c>
      <c r="N19" s="157">
        <v>0</v>
      </c>
      <c r="O19" s="157">
        <f>ROUND(E19*N19,5)</f>
        <v>0</v>
      </c>
      <c r="P19" s="157">
        <v>0</v>
      </c>
      <c r="Q19" s="157">
        <f>ROUND(E19*P19,5)</f>
        <v>0</v>
      </c>
      <c r="R19" s="157"/>
      <c r="S19" s="157"/>
      <c r="T19" s="158">
        <v>0.0431</v>
      </c>
      <c r="U19" s="157">
        <f>ROUND(E19*T19,2)</f>
        <v>0.04</v>
      </c>
      <c r="V19" s="147"/>
      <c r="W19" s="147"/>
      <c r="X19" s="147"/>
      <c r="Y19" s="147"/>
      <c r="Z19" s="147"/>
      <c r="AA19" s="147"/>
      <c r="AB19" s="147"/>
      <c r="AC19" s="147"/>
      <c r="AD19" s="147"/>
      <c r="AE19" s="147" t="s">
        <v>148</v>
      </c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ht="12.75" outlineLevel="1">
      <c r="A20" s="148">
        <v>8</v>
      </c>
      <c r="B20" s="154" t="s">
        <v>166</v>
      </c>
      <c r="C20" s="185" t="s">
        <v>167</v>
      </c>
      <c r="D20" s="156" t="s">
        <v>147</v>
      </c>
      <c r="E20" s="164">
        <v>2.070919</v>
      </c>
      <c r="F20" s="255">
        <v>0</v>
      </c>
      <c r="G20" s="168">
        <f t="shared" si="0"/>
        <v>0</v>
      </c>
      <c r="H20" s="168">
        <v>0</v>
      </c>
      <c r="I20" s="168">
        <f>ROUND(E20*H20,2)</f>
        <v>0</v>
      </c>
      <c r="J20" s="168">
        <v>1428</v>
      </c>
      <c r="K20" s="168">
        <f>ROUND(E20*J20,2)</f>
        <v>2957.27</v>
      </c>
      <c r="L20" s="168">
        <v>21</v>
      </c>
      <c r="M20" s="168">
        <f>G20*(1+L20/100)</f>
        <v>0</v>
      </c>
      <c r="N20" s="157">
        <v>0</v>
      </c>
      <c r="O20" s="157">
        <f>ROUND(E20*N20,5)</f>
        <v>0</v>
      </c>
      <c r="P20" s="157">
        <v>0</v>
      </c>
      <c r="Q20" s="157">
        <f>ROUND(E20*P20,5)</f>
        <v>0</v>
      </c>
      <c r="R20" s="157"/>
      <c r="S20" s="157"/>
      <c r="T20" s="158">
        <v>3.533</v>
      </c>
      <c r="U20" s="157">
        <f>ROUND(E20*T20,2)</f>
        <v>7.32</v>
      </c>
      <c r="V20" s="147"/>
      <c r="W20" s="147"/>
      <c r="X20" s="147"/>
      <c r="Y20" s="147"/>
      <c r="Z20" s="147"/>
      <c r="AA20" s="147"/>
      <c r="AB20" s="147"/>
      <c r="AC20" s="147"/>
      <c r="AD20" s="147"/>
      <c r="AE20" s="147" t="s">
        <v>148</v>
      </c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ht="22.5" outlineLevel="1">
      <c r="A21" s="148"/>
      <c r="B21" s="154"/>
      <c r="C21" s="186" t="s">
        <v>168</v>
      </c>
      <c r="D21" s="159"/>
      <c r="E21" s="165">
        <v>2.070919</v>
      </c>
      <c r="F21" s="253"/>
      <c r="G21" s="168"/>
      <c r="H21" s="168"/>
      <c r="I21" s="168"/>
      <c r="J21" s="168"/>
      <c r="K21" s="168"/>
      <c r="L21" s="168"/>
      <c r="M21" s="168"/>
      <c r="N21" s="157"/>
      <c r="O21" s="157"/>
      <c r="P21" s="157"/>
      <c r="Q21" s="157"/>
      <c r="R21" s="157"/>
      <c r="S21" s="157"/>
      <c r="T21" s="158"/>
      <c r="U21" s="157"/>
      <c r="V21" s="147"/>
      <c r="W21" s="147"/>
      <c r="X21" s="147"/>
      <c r="Y21" s="147"/>
      <c r="Z21" s="147"/>
      <c r="AA21" s="147"/>
      <c r="AB21" s="147"/>
      <c r="AC21" s="147"/>
      <c r="AD21" s="147"/>
      <c r="AE21" s="147" t="s">
        <v>150</v>
      </c>
      <c r="AF21" s="147">
        <v>0</v>
      </c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1:60" ht="12.75" outlineLevel="1">
      <c r="A22" s="148">
        <v>9</v>
      </c>
      <c r="B22" s="154" t="s">
        <v>169</v>
      </c>
      <c r="C22" s="185" t="s">
        <v>170</v>
      </c>
      <c r="D22" s="156" t="s">
        <v>147</v>
      </c>
      <c r="E22" s="164">
        <v>3</v>
      </c>
      <c r="F22" s="255">
        <v>0</v>
      </c>
      <c r="G22" s="168">
        <f t="shared" si="0"/>
        <v>0</v>
      </c>
      <c r="H22" s="168">
        <v>0</v>
      </c>
      <c r="I22" s="168">
        <f>ROUND(E22*H22,2)</f>
        <v>0</v>
      </c>
      <c r="J22" s="168">
        <v>298.5</v>
      </c>
      <c r="K22" s="168">
        <f>ROUND(E22*J22,2)</f>
        <v>895.5</v>
      </c>
      <c r="L22" s="168">
        <v>21</v>
      </c>
      <c r="M22" s="168">
        <f>G22*(1+L22/100)</f>
        <v>0</v>
      </c>
      <c r="N22" s="157">
        <v>0</v>
      </c>
      <c r="O22" s="157">
        <f>ROUND(E22*N22,5)</f>
        <v>0</v>
      </c>
      <c r="P22" s="157">
        <v>0</v>
      </c>
      <c r="Q22" s="157">
        <f>ROUND(E22*P22,5)</f>
        <v>0</v>
      </c>
      <c r="R22" s="157"/>
      <c r="S22" s="157"/>
      <c r="T22" s="158">
        <v>0.652</v>
      </c>
      <c r="U22" s="157">
        <f>ROUND(E22*T22,2)</f>
        <v>1.96</v>
      </c>
      <c r="V22" s="147"/>
      <c r="W22" s="147"/>
      <c r="X22" s="147"/>
      <c r="Y22" s="147"/>
      <c r="Z22" s="147"/>
      <c r="AA22" s="147"/>
      <c r="AB22" s="147"/>
      <c r="AC22" s="147"/>
      <c r="AD22" s="147"/>
      <c r="AE22" s="147" t="s">
        <v>148</v>
      </c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ht="12.75" outlineLevel="1">
      <c r="A23" s="148"/>
      <c r="B23" s="154"/>
      <c r="C23" s="186" t="s">
        <v>171</v>
      </c>
      <c r="D23" s="159"/>
      <c r="E23" s="165">
        <v>3</v>
      </c>
      <c r="F23" s="253"/>
      <c r="G23" s="168"/>
      <c r="H23" s="168"/>
      <c r="I23" s="168"/>
      <c r="J23" s="168"/>
      <c r="K23" s="168"/>
      <c r="L23" s="168"/>
      <c r="M23" s="168"/>
      <c r="N23" s="157"/>
      <c r="O23" s="157"/>
      <c r="P23" s="157"/>
      <c r="Q23" s="157"/>
      <c r="R23" s="157"/>
      <c r="S23" s="157"/>
      <c r="T23" s="158"/>
      <c r="U23" s="157"/>
      <c r="V23" s="147"/>
      <c r="W23" s="147"/>
      <c r="X23" s="147"/>
      <c r="Y23" s="147"/>
      <c r="Z23" s="147"/>
      <c r="AA23" s="147"/>
      <c r="AB23" s="147"/>
      <c r="AC23" s="147"/>
      <c r="AD23" s="147"/>
      <c r="AE23" s="147" t="s">
        <v>150</v>
      </c>
      <c r="AF23" s="147">
        <v>0</v>
      </c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ht="12.75" outlineLevel="1">
      <c r="A24" s="148">
        <v>10</v>
      </c>
      <c r="B24" s="154" t="s">
        <v>172</v>
      </c>
      <c r="C24" s="185" t="s">
        <v>173</v>
      </c>
      <c r="D24" s="156" t="s">
        <v>147</v>
      </c>
      <c r="E24" s="164">
        <v>23.70919</v>
      </c>
      <c r="F24" s="255">
        <v>0</v>
      </c>
      <c r="G24" s="168">
        <f t="shared" si="0"/>
        <v>0</v>
      </c>
      <c r="H24" s="168">
        <v>0</v>
      </c>
      <c r="I24" s="168">
        <f>ROUND(E24*H24,2)</f>
        <v>0</v>
      </c>
      <c r="J24" s="168">
        <v>51.4</v>
      </c>
      <c r="K24" s="168">
        <f>ROUND(E24*J24,2)</f>
        <v>1218.65</v>
      </c>
      <c r="L24" s="168">
        <v>21</v>
      </c>
      <c r="M24" s="168">
        <f>G24*(1+L24/100)</f>
        <v>0</v>
      </c>
      <c r="N24" s="157">
        <v>0</v>
      </c>
      <c r="O24" s="157">
        <f>ROUND(E24*N24,5)</f>
        <v>0</v>
      </c>
      <c r="P24" s="157">
        <v>0</v>
      </c>
      <c r="Q24" s="157">
        <f>ROUND(E24*P24,5)</f>
        <v>0</v>
      </c>
      <c r="R24" s="157"/>
      <c r="S24" s="157"/>
      <c r="T24" s="158">
        <v>0.074</v>
      </c>
      <c r="U24" s="157">
        <f>ROUND(E24*T24,2)</f>
        <v>1.75</v>
      </c>
      <c r="V24" s="147"/>
      <c r="W24" s="147"/>
      <c r="X24" s="147"/>
      <c r="Y24" s="147"/>
      <c r="Z24" s="147"/>
      <c r="AA24" s="147"/>
      <c r="AB24" s="147"/>
      <c r="AC24" s="147"/>
      <c r="AD24" s="147"/>
      <c r="AE24" s="147" t="s">
        <v>148</v>
      </c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ht="12.75" outlineLevel="1">
      <c r="A25" s="148"/>
      <c r="B25" s="154"/>
      <c r="C25" s="186" t="s">
        <v>174</v>
      </c>
      <c r="D25" s="159"/>
      <c r="E25" s="165">
        <v>20.70919</v>
      </c>
      <c r="F25" s="253"/>
      <c r="G25" s="168"/>
      <c r="H25" s="168"/>
      <c r="I25" s="168"/>
      <c r="J25" s="168"/>
      <c r="K25" s="168"/>
      <c r="L25" s="168"/>
      <c r="M25" s="168"/>
      <c r="N25" s="157"/>
      <c r="O25" s="157"/>
      <c r="P25" s="157"/>
      <c r="Q25" s="157"/>
      <c r="R25" s="157"/>
      <c r="S25" s="157"/>
      <c r="T25" s="158"/>
      <c r="U25" s="157"/>
      <c r="V25" s="147"/>
      <c r="W25" s="147"/>
      <c r="X25" s="147"/>
      <c r="Y25" s="147"/>
      <c r="Z25" s="147"/>
      <c r="AA25" s="147"/>
      <c r="AB25" s="147"/>
      <c r="AC25" s="147"/>
      <c r="AD25" s="147"/>
      <c r="AE25" s="147" t="s">
        <v>150</v>
      </c>
      <c r="AF25" s="147">
        <v>0</v>
      </c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60" ht="12.75" outlineLevel="1">
      <c r="A26" s="148"/>
      <c r="B26" s="154"/>
      <c r="C26" s="186" t="s">
        <v>175</v>
      </c>
      <c r="D26" s="159"/>
      <c r="E26" s="165">
        <v>3</v>
      </c>
      <c r="F26" s="253"/>
      <c r="G26" s="168"/>
      <c r="H26" s="168"/>
      <c r="I26" s="168"/>
      <c r="J26" s="168"/>
      <c r="K26" s="168"/>
      <c r="L26" s="168"/>
      <c r="M26" s="168"/>
      <c r="N26" s="157"/>
      <c r="O26" s="157"/>
      <c r="P26" s="157"/>
      <c r="Q26" s="157"/>
      <c r="R26" s="157"/>
      <c r="S26" s="157"/>
      <c r="T26" s="158"/>
      <c r="U26" s="157"/>
      <c r="V26" s="147"/>
      <c r="W26" s="147"/>
      <c r="X26" s="147"/>
      <c r="Y26" s="147"/>
      <c r="Z26" s="147"/>
      <c r="AA26" s="147"/>
      <c r="AB26" s="147"/>
      <c r="AC26" s="147"/>
      <c r="AD26" s="147"/>
      <c r="AE26" s="147" t="s">
        <v>150</v>
      </c>
      <c r="AF26" s="147">
        <v>0</v>
      </c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ht="12.75" outlineLevel="1">
      <c r="A27" s="148">
        <v>11</v>
      </c>
      <c r="B27" s="154" t="s">
        <v>176</v>
      </c>
      <c r="C27" s="185" t="s">
        <v>177</v>
      </c>
      <c r="D27" s="156" t="s">
        <v>147</v>
      </c>
      <c r="E27" s="164">
        <v>4.8</v>
      </c>
      <c r="F27" s="255">
        <v>0</v>
      </c>
      <c r="G27" s="168">
        <f t="shared" si="0"/>
        <v>0</v>
      </c>
      <c r="H27" s="168">
        <v>0</v>
      </c>
      <c r="I27" s="168">
        <f>ROUND(E27*H27,2)</f>
        <v>0</v>
      </c>
      <c r="J27" s="168">
        <v>1953</v>
      </c>
      <c r="K27" s="168">
        <f>ROUND(E27*J27,2)</f>
        <v>9374.4</v>
      </c>
      <c r="L27" s="168">
        <v>21</v>
      </c>
      <c r="M27" s="168">
        <f>G27*(1+L27/100)</f>
        <v>0</v>
      </c>
      <c r="N27" s="157">
        <v>0</v>
      </c>
      <c r="O27" s="157">
        <f>ROUND(E27*N27,5)</f>
        <v>0</v>
      </c>
      <c r="P27" s="157">
        <v>0</v>
      </c>
      <c r="Q27" s="157">
        <f>ROUND(E27*P27,5)</f>
        <v>0</v>
      </c>
      <c r="R27" s="157"/>
      <c r="S27" s="157"/>
      <c r="T27" s="158">
        <v>4.792</v>
      </c>
      <c r="U27" s="157">
        <f>ROUND(E27*T27,2)</f>
        <v>23</v>
      </c>
      <c r="V27" s="147"/>
      <c r="W27" s="147"/>
      <c r="X27" s="147"/>
      <c r="Y27" s="147"/>
      <c r="Z27" s="147"/>
      <c r="AA27" s="147"/>
      <c r="AB27" s="147"/>
      <c r="AC27" s="147"/>
      <c r="AD27" s="147"/>
      <c r="AE27" s="147" t="s">
        <v>178</v>
      </c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ht="22.5" outlineLevel="1">
      <c r="A28" s="148"/>
      <c r="B28" s="154"/>
      <c r="C28" s="186" t="s">
        <v>179</v>
      </c>
      <c r="D28" s="159"/>
      <c r="E28" s="165">
        <v>4.8</v>
      </c>
      <c r="F28" s="253"/>
      <c r="G28" s="168"/>
      <c r="H28" s="168"/>
      <c r="I28" s="168"/>
      <c r="J28" s="168"/>
      <c r="K28" s="168"/>
      <c r="L28" s="168"/>
      <c r="M28" s="168"/>
      <c r="N28" s="157"/>
      <c r="O28" s="157"/>
      <c r="P28" s="157"/>
      <c r="Q28" s="157"/>
      <c r="R28" s="157"/>
      <c r="S28" s="157"/>
      <c r="T28" s="158"/>
      <c r="U28" s="157"/>
      <c r="V28" s="147"/>
      <c r="W28" s="147"/>
      <c r="X28" s="147"/>
      <c r="Y28" s="147"/>
      <c r="Z28" s="147"/>
      <c r="AA28" s="147"/>
      <c r="AB28" s="147"/>
      <c r="AC28" s="147"/>
      <c r="AD28" s="147"/>
      <c r="AE28" s="147" t="s">
        <v>150</v>
      </c>
      <c r="AF28" s="147">
        <v>0</v>
      </c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ht="22.5" outlineLevel="1">
      <c r="A29" s="148">
        <v>12</v>
      </c>
      <c r="B29" s="154" t="s">
        <v>180</v>
      </c>
      <c r="C29" s="185" t="s">
        <v>181</v>
      </c>
      <c r="D29" s="156" t="s">
        <v>147</v>
      </c>
      <c r="E29" s="164">
        <v>2.4</v>
      </c>
      <c r="F29" s="255">
        <v>0</v>
      </c>
      <c r="G29" s="168">
        <f t="shared" si="0"/>
        <v>0</v>
      </c>
      <c r="H29" s="168">
        <v>705.89</v>
      </c>
      <c r="I29" s="168">
        <f>ROUND(E29*H29,2)</f>
        <v>1694.14</v>
      </c>
      <c r="J29" s="168">
        <v>661.11</v>
      </c>
      <c r="K29" s="168">
        <f>ROUND(E29*J29,2)</f>
        <v>1586.66</v>
      </c>
      <c r="L29" s="168">
        <v>21</v>
      </c>
      <c r="M29" s="168">
        <f>G29*(1+L29/100)</f>
        <v>0</v>
      </c>
      <c r="N29" s="157">
        <v>1.7</v>
      </c>
      <c r="O29" s="157">
        <f>ROUND(E29*N29,5)</f>
        <v>4.08</v>
      </c>
      <c r="P29" s="157">
        <v>0</v>
      </c>
      <c r="Q29" s="157">
        <f>ROUND(E29*P29,5)</f>
        <v>0</v>
      </c>
      <c r="R29" s="157"/>
      <c r="S29" s="157"/>
      <c r="T29" s="158">
        <v>1.587</v>
      </c>
      <c r="U29" s="157">
        <f>ROUND(E29*T29,2)</f>
        <v>3.81</v>
      </c>
      <c r="V29" s="147"/>
      <c r="W29" s="147"/>
      <c r="X29" s="147"/>
      <c r="Y29" s="147"/>
      <c r="Z29" s="147"/>
      <c r="AA29" s="147"/>
      <c r="AB29" s="147"/>
      <c r="AC29" s="147"/>
      <c r="AD29" s="147"/>
      <c r="AE29" s="147" t="s">
        <v>148</v>
      </c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</row>
    <row r="30" spans="1:60" ht="22.5" outlineLevel="1">
      <c r="A30" s="148"/>
      <c r="B30" s="154"/>
      <c r="C30" s="186" t="s">
        <v>182</v>
      </c>
      <c r="D30" s="159"/>
      <c r="E30" s="165">
        <v>2.4</v>
      </c>
      <c r="F30" s="253"/>
      <c r="G30" s="168"/>
      <c r="H30" s="168"/>
      <c r="I30" s="168"/>
      <c r="J30" s="168"/>
      <c r="K30" s="168"/>
      <c r="L30" s="168"/>
      <c r="M30" s="168"/>
      <c r="N30" s="157"/>
      <c r="O30" s="157"/>
      <c r="P30" s="157"/>
      <c r="Q30" s="157"/>
      <c r="R30" s="157"/>
      <c r="S30" s="157"/>
      <c r="T30" s="158"/>
      <c r="U30" s="157"/>
      <c r="V30" s="147"/>
      <c r="W30" s="147"/>
      <c r="X30" s="147"/>
      <c r="Y30" s="147"/>
      <c r="Z30" s="147"/>
      <c r="AA30" s="147"/>
      <c r="AB30" s="147"/>
      <c r="AC30" s="147"/>
      <c r="AD30" s="147"/>
      <c r="AE30" s="147" t="s">
        <v>150</v>
      </c>
      <c r="AF30" s="147">
        <v>0</v>
      </c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</row>
    <row r="31" spans="1:60" ht="12.75" outlineLevel="1">
      <c r="A31" s="148">
        <v>13</v>
      </c>
      <c r="B31" s="154" t="s">
        <v>183</v>
      </c>
      <c r="C31" s="185" t="s">
        <v>184</v>
      </c>
      <c r="D31" s="156" t="s">
        <v>147</v>
      </c>
      <c r="E31" s="164">
        <v>1.6</v>
      </c>
      <c r="F31" s="255">
        <v>0</v>
      </c>
      <c r="G31" s="168">
        <f t="shared" si="0"/>
        <v>0</v>
      </c>
      <c r="H31" s="168">
        <v>0</v>
      </c>
      <c r="I31" s="168">
        <f>ROUND(E31*H31,2)</f>
        <v>0</v>
      </c>
      <c r="J31" s="168">
        <v>546</v>
      </c>
      <c r="K31" s="168">
        <f>ROUND(E31*J31,2)</f>
        <v>873.6</v>
      </c>
      <c r="L31" s="168">
        <v>21</v>
      </c>
      <c r="M31" s="168">
        <f>G31*(1+L31/100)</f>
        <v>0</v>
      </c>
      <c r="N31" s="157">
        <v>0</v>
      </c>
      <c r="O31" s="157">
        <f>ROUND(E31*N31,5)</f>
        <v>0</v>
      </c>
      <c r="P31" s="157">
        <v>0</v>
      </c>
      <c r="Q31" s="157">
        <f>ROUND(E31*P31,5)</f>
        <v>0</v>
      </c>
      <c r="R31" s="157"/>
      <c r="S31" s="157"/>
      <c r="T31" s="158">
        <v>1.15</v>
      </c>
      <c r="U31" s="157">
        <f>ROUND(E31*T31,2)</f>
        <v>1.84</v>
      </c>
      <c r="V31" s="147"/>
      <c r="W31" s="147"/>
      <c r="X31" s="147"/>
      <c r="Y31" s="147"/>
      <c r="Z31" s="147"/>
      <c r="AA31" s="147"/>
      <c r="AB31" s="147"/>
      <c r="AC31" s="147"/>
      <c r="AD31" s="147"/>
      <c r="AE31" s="147" t="s">
        <v>148</v>
      </c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</row>
    <row r="32" spans="1:60" ht="22.5" outlineLevel="1">
      <c r="A32" s="148"/>
      <c r="B32" s="154"/>
      <c r="C32" s="186" t="s">
        <v>185</v>
      </c>
      <c r="D32" s="159"/>
      <c r="E32" s="165">
        <v>1.6</v>
      </c>
      <c r="F32" s="253"/>
      <c r="G32" s="168"/>
      <c r="H32" s="168"/>
      <c r="I32" s="168"/>
      <c r="J32" s="168"/>
      <c r="K32" s="168"/>
      <c r="L32" s="168"/>
      <c r="M32" s="168"/>
      <c r="N32" s="157"/>
      <c r="O32" s="157"/>
      <c r="P32" s="157"/>
      <c r="Q32" s="157"/>
      <c r="R32" s="157"/>
      <c r="S32" s="157"/>
      <c r="T32" s="158"/>
      <c r="U32" s="157"/>
      <c r="V32" s="147"/>
      <c r="W32" s="147"/>
      <c r="X32" s="147"/>
      <c r="Y32" s="147"/>
      <c r="Z32" s="147"/>
      <c r="AA32" s="147"/>
      <c r="AB32" s="147"/>
      <c r="AC32" s="147"/>
      <c r="AD32" s="147"/>
      <c r="AE32" s="147" t="s">
        <v>150</v>
      </c>
      <c r="AF32" s="147">
        <v>0</v>
      </c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</row>
    <row r="33" spans="1:60" ht="12.75" outlineLevel="1">
      <c r="A33" s="148">
        <v>14</v>
      </c>
      <c r="B33" s="154" t="s">
        <v>186</v>
      </c>
      <c r="C33" s="185" t="s">
        <v>187</v>
      </c>
      <c r="D33" s="156" t="s">
        <v>188</v>
      </c>
      <c r="E33" s="164">
        <v>2.88</v>
      </c>
      <c r="F33" s="255">
        <v>0</v>
      </c>
      <c r="G33" s="168">
        <f t="shared" si="0"/>
        <v>0</v>
      </c>
      <c r="H33" s="168">
        <v>204.06</v>
      </c>
      <c r="I33" s="168">
        <f>ROUND(E33*H33,2)</f>
        <v>587.69</v>
      </c>
      <c r="J33" s="168">
        <v>0</v>
      </c>
      <c r="K33" s="168">
        <f>ROUND(E33*J33,2)</f>
        <v>0</v>
      </c>
      <c r="L33" s="168">
        <v>21</v>
      </c>
      <c r="M33" s="168">
        <f>G33*(1+L33/100)</f>
        <v>0</v>
      </c>
      <c r="N33" s="157">
        <v>1</v>
      </c>
      <c r="O33" s="157">
        <f>ROUND(E33*N33,5)</f>
        <v>2.88</v>
      </c>
      <c r="P33" s="157">
        <v>0</v>
      </c>
      <c r="Q33" s="157">
        <f>ROUND(E33*P33,5)</f>
        <v>0</v>
      </c>
      <c r="R33" s="157"/>
      <c r="S33" s="157"/>
      <c r="T33" s="158">
        <v>0</v>
      </c>
      <c r="U33" s="157">
        <f>ROUND(E33*T33,2)</f>
        <v>0</v>
      </c>
      <c r="V33" s="147"/>
      <c r="W33" s="147"/>
      <c r="X33" s="147"/>
      <c r="Y33" s="147"/>
      <c r="Z33" s="147"/>
      <c r="AA33" s="147"/>
      <c r="AB33" s="147"/>
      <c r="AC33" s="147"/>
      <c r="AD33" s="147"/>
      <c r="AE33" s="147" t="s">
        <v>189</v>
      </c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</row>
    <row r="34" spans="1:60" ht="12.75" outlineLevel="1">
      <c r="A34" s="148"/>
      <c r="B34" s="154"/>
      <c r="C34" s="186" t="s">
        <v>190</v>
      </c>
      <c r="D34" s="159"/>
      <c r="E34" s="165">
        <v>2.88</v>
      </c>
      <c r="F34" s="253"/>
      <c r="G34" s="168"/>
      <c r="H34" s="168"/>
      <c r="I34" s="168"/>
      <c r="J34" s="168"/>
      <c r="K34" s="168"/>
      <c r="L34" s="168"/>
      <c r="M34" s="168"/>
      <c r="N34" s="157"/>
      <c r="O34" s="157"/>
      <c r="P34" s="157"/>
      <c r="Q34" s="157"/>
      <c r="R34" s="157"/>
      <c r="S34" s="157"/>
      <c r="T34" s="158"/>
      <c r="U34" s="157"/>
      <c r="V34" s="147"/>
      <c r="W34" s="147"/>
      <c r="X34" s="147"/>
      <c r="Y34" s="147"/>
      <c r="Z34" s="147"/>
      <c r="AA34" s="147"/>
      <c r="AB34" s="147"/>
      <c r="AC34" s="147"/>
      <c r="AD34" s="147"/>
      <c r="AE34" s="147" t="s">
        <v>150</v>
      </c>
      <c r="AF34" s="147">
        <v>0</v>
      </c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</row>
    <row r="35" spans="1:31" ht="12.75">
      <c r="A35" s="149" t="s">
        <v>143</v>
      </c>
      <c r="B35" s="155" t="s">
        <v>61</v>
      </c>
      <c r="C35" s="187" t="s">
        <v>62</v>
      </c>
      <c r="D35" s="160"/>
      <c r="E35" s="166"/>
      <c r="F35" s="169"/>
      <c r="G35" s="169">
        <f>SUMIF(AE36:AE54,"&lt;&gt;NOR",G36:G54)</f>
        <v>0</v>
      </c>
      <c r="H35" s="169"/>
      <c r="I35" s="169">
        <f>SUM(I36:I54)</f>
        <v>93518.61</v>
      </c>
      <c r="J35" s="169"/>
      <c r="K35" s="169">
        <f>SUM(K36:K54)</f>
        <v>27850.89</v>
      </c>
      <c r="L35" s="169"/>
      <c r="M35" s="169">
        <f>SUM(M36:M54)</f>
        <v>0</v>
      </c>
      <c r="N35" s="161"/>
      <c r="O35" s="161">
        <f>SUM(O36:O54)</f>
        <v>60.83291</v>
      </c>
      <c r="P35" s="161"/>
      <c r="Q35" s="161">
        <f>SUM(Q36:Q54)</f>
        <v>0</v>
      </c>
      <c r="R35" s="161"/>
      <c r="S35" s="161"/>
      <c r="T35" s="162"/>
      <c r="U35" s="161">
        <f>SUM(U36:U54)</f>
        <v>46.540000000000006</v>
      </c>
      <c r="AE35" t="s">
        <v>144</v>
      </c>
    </row>
    <row r="36" spans="1:60" ht="22.5" outlineLevel="1">
      <c r="A36" s="148">
        <v>15</v>
      </c>
      <c r="B36" s="154" t="s">
        <v>191</v>
      </c>
      <c r="C36" s="185" t="s">
        <v>192</v>
      </c>
      <c r="D36" s="156" t="s">
        <v>193</v>
      </c>
      <c r="E36" s="164">
        <v>52.38125</v>
      </c>
      <c r="F36" s="256">
        <v>0</v>
      </c>
      <c r="G36" s="168">
        <f>E36*F36</f>
        <v>0</v>
      </c>
      <c r="H36" s="168">
        <v>0</v>
      </c>
      <c r="I36" s="168">
        <f>ROUND(E36*H36,2)</f>
        <v>0</v>
      </c>
      <c r="J36" s="168">
        <v>120.5</v>
      </c>
      <c r="K36" s="168">
        <f>ROUND(E36*J36,2)</f>
        <v>6311.94</v>
      </c>
      <c r="L36" s="168">
        <v>21</v>
      </c>
      <c r="M36" s="168">
        <f>G36*(1+L36/100)</f>
        <v>0</v>
      </c>
      <c r="N36" s="157">
        <v>0</v>
      </c>
      <c r="O36" s="157">
        <f>ROUND(E36*N36,5)</f>
        <v>0</v>
      </c>
      <c r="P36" s="157">
        <v>0</v>
      </c>
      <c r="Q36" s="157">
        <f>ROUND(E36*P36,5)</f>
        <v>0</v>
      </c>
      <c r="R36" s="157"/>
      <c r="S36" s="157"/>
      <c r="T36" s="158">
        <v>0.15</v>
      </c>
      <c r="U36" s="157">
        <f>ROUND(E36*T36,2)</f>
        <v>7.86</v>
      </c>
      <c r="V36" s="147"/>
      <c r="W36" s="147"/>
      <c r="X36" s="147"/>
      <c r="Y36" s="147"/>
      <c r="Z36" s="147"/>
      <c r="AA36" s="147"/>
      <c r="AB36" s="147"/>
      <c r="AC36" s="147"/>
      <c r="AD36" s="147"/>
      <c r="AE36" s="147" t="s">
        <v>148</v>
      </c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</row>
    <row r="37" spans="1:60" ht="12.75" outlineLevel="1">
      <c r="A37" s="148"/>
      <c r="B37" s="154"/>
      <c r="C37" s="186" t="s">
        <v>194</v>
      </c>
      <c r="D37" s="159"/>
      <c r="E37" s="165">
        <v>52.38125</v>
      </c>
      <c r="F37" s="168"/>
      <c r="G37" s="168"/>
      <c r="H37" s="168"/>
      <c r="I37" s="168"/>
      <c r="J37" s="168"/>
      <c r="K37" s="168"/>
      <c r="L37" s="168"/>
      <c r="M37" s="168"/>
      <c r="N37" s="157"/>
      <c r="O37" s="157"/>
      <c r="P37" s="157"/>
      <c r="Q37" s="157"/>
      <c r="R37" s="157"/>
      <c r="S37" s="157"/>
      <c r="T37" s="158"/>
      <c r="U37" s="157"/>
      <c r="V37" s="147"/>
      <c r="W37" s="147"/>
      <c r="X37" s="147"/>
      <c r="Y37" s="147"/>
      <c r="Z37" s="147"/>
      <c r="AA37" s="147"/>
      <c r="AB37" s="147"/>
      <c r="AC37" s="147"/>
      <c r="AD37" s="147"/>
      <c r="AE37" s="147" t="s">
        <v>150</v>
      </c>
      <c r="AF37" s="147">
        <v>0</v>
      </c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</row>
    <row r="38" spans="1:60" ht="12.75" outlineLevel="1">
      <c r="A38" s="148">
        <v>16</v>
      </c>
      <c r="B38" s="154" t="s">
        <v>195</v>
      </c>
      <c r="C38" s="185" t="s">
        <v>196</v>
      </c>
      <c r="D38" s="156" t="s">
        <v>147</v>
      </c>
      <c r="E38" s="164">
        <v>11.844</v>
      </c>
      <c r="F38" s="256">
        <v>0</v>
      </c>
      <c r="G38" s="168">
        <f aca="true" t="shared" si="1" ref="G37:G51">E38*F38</f>
        <v>0</v>
      </c>
      <c r="H38" s="168">
        <v>2779.43</v>
      </c>
      <c r="I38" s="168">
        <f>ROUND(E38*H38,2)</f>
        <v>32919.57</v>
      </c>
      <c r="J38" s="168">
        <v>315.57000000000016</v>
      </c>
      <c r="K38" s="168">
        <f>ROUND(E38*J38,2)</f>
        <v>3737.61</v>
      </c>
      <c r="L38" s="168">
        <v>21</v>
      </c>
      <c r="M38" s="168">
        <f>G38*(1+L38/100)</f>
        <v>0</v>
      </c>
      <c r="N38" s="157">
        <v>2.525</v>
      </c>
      <c r="O38" s="157">
        <f>ROUND(E38*N38,5)</f>
        <v>29.9061</v>
      </c>
      <c r="P38" s="157">
        <v>0</v>
      </c>
      <c r="Q38" s="157">
        <f>ROUND(E38*P38,5)</f>
        <v>0</v>
      </c>
      <c r="R38" s="157"/>
      <c r="S38" s="157"/>
      <c r="T38" s="158">
        <v>0.477</v>
      </c>
      <c r="U38" s="157">
        <f>ROUND(E38*T38,2)</f>
        <v>5.65</v>
      </c>
      <c r="V38" s="147"/>
      <c r="W38" s="147"/>
      <c r="X38" s="147"/>
      <c r="Y38" s="147"/>
      <c r="Z38" s="147"/>
      <c r="AA38" s="147"/>
      <c r="AB38" s="147"/>
      <c r="AC38" s="147"/>
      <c r="AD38" s="147"/>
      <c r="AE38" s="147" t="s">
        <v>148</v>
      </c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</row>
    <row r="39" spans="1:60" ht="22.5" outlineLevel="1">
      <c r="A39" s="148"/>
      <c r="B39" s="154"/>
      <c r="C39" s="186" t="s">
        <v>197</v>
      </c>
      <c r="D39" s="159"/>
      <c r="E39" s="165">
        <v>11.844</v>
      </c>
      <c r="F39" s="168"/>
      <c r="G39" s="168"/>
      <c r="H39" s="168"/>
      <c r="I39" s="168"/>
      <c r="J39" s="168"/>
      <c r="K39" s="168"/>
      <c r="L39" s="168"/>
      <c r="M39" s="168"/>
      <c r="N39" s="157"/>
      <c r="O39" s="157"/>
      <c r="P39" s="157"/>
      <c r="Q39" s="157"/>
      <c r="R39" s="157"/>
      <c r="S39" s="157"/>
      <c r="T39" s="158"/>
      <c r="U39" s="157"/>
      <c r="V39" s="147"/>
      <c r="W39" s="147"/>
      <c r="X39" s="147"/>
      <c r="Y39" s="147"/>
      <c r="Z39" s="147"/>
      <c r="AA39" s="147"/>
      <c r="AB39" s="147"/>
      <c r="AC39" s="147"/>
      <c r="AD39" s="147"/>
      <c r="AE39" s="147" t="s">
        <v>150</v>
      </c>
      <c r="AF39" s="147">
        <v>0</v>
      </c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</row>
    <row r="40" spans="1:60" ht="12.75" outlineLevel="1">
      <c r="A40" s="148">
        <v>17</v>
      </c>
      <c r="B40" s="154" t="s">
        <v>198</v>
      </c>
      <c r="C40" s="185" t="s">
        <v>199</v>
      </c>
      <c r="D40" s="156" t="s">
        <v>147</v>
      </c>
      <c r="E40" s="164">
        <v>1.008</v>
      </c>
      <c r="F40" s="256">
        <v>0</v>
      </c>
      <c r="G40" s="168">
        <f t="shared" si="1"/>
        <v>0</v>
      </c>
      <c r="H40" s="168">
        <v>2779.43</v>
      </c>
      <c r="I40" s="168">
        <f>ROUND(E40*H40,2)</f>
        <v>2801.67</v>
      </c>
      <c r="J40" s="168">
        <v>315.57000000000016</v>
      </c>
      <c r="K40" s="168">
        <f>ROUND(E40*J40,2)</f>
        <v>318.09</v>
      </c>
      <c r="L40" s="168">
        <v>21</v>
      </c>
      <c r="M40" s="168">
        <f>G40*(1+L40/100)</f>
        <v>0</v>
      </c>
      <c r="N40" s="157">
        <v>2.525</v>
      </c>
      <c r="O40" s="157">
        <f>ROUND(E40*N40,5)</f>
        <v>2.5452</v>
      </c>
      <c r="P40" s="157">
        <v>0</v>
      </c>
      <c r="Q40" s="157">
        <f>ROUND(E40*P40,5)</f>
        <v>0</v>
      </c>
      <c r="R40" s="157"/>
      <c r="S40" s="157"/>
      <c r="T40" s="158">
        <v>0.477</v>
      </c>
      <c r="U40" s="157">
        <f>ROUND(E40*T40,2)</f>
        <v>0.48</v>
      </c>
      <c r="V40" s="147"/>
      <c r="W40" s="147"/>
      <c r="X40" s="147"/>
      <c r="Y40" s="147"/>
      <c r="Z40" s="147"/>
      <c r="AA40" s="147"/>
      <c r="AB40" s="147"/>
      <c r="AC40" s="147"/>
      <c r="AD40" s="147"/>
      <c r="AE40" s="147" t="s">
        <v>148</v>
      </c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</row>
    <row r="41" spans="1:60" ht="12.75" outlineLevel="1">
      <c r="A41" s="148"/>
      <c r="B41" s="154"/>
      <c r="C41" s="186" t="s">
        <v>200</v>
      </c>
      <c r="D41" s="159"/>
      <c r="E41" s="165">
        <v>1.008</v>
      </c>
      <c r="F41" s="168"/>
      <c r="G41" s="168"/>
      <c r="H41" s="168"/>
      <c r="I41" s="168"/>
      <c r="J41" s="168"/>
      <c r="K41" s="168"/>
      <c r="L41" s="168"/>
      <c r="M41" s="168"/>
      <c r="N41" s="157"/>
      <c r="O41" s="157"/>
      <c r="P41" s="157"/>
      <c r="Q41" s="157"/>
      <c r="R41" s="157"/>
      <c r="S41" s="157"/>
      <c r="T41" s="158"/>
      <c r="U41" s="157"/>
      <c r="V41" s="147"/>
      <c r="W41" s="147"/>
      <c r="X41" s="147"/>
      <c r="Y41" s="147"/>
      <c r="Z41" s="147"/>
      <c r="AA41" s="147"/>
      <c r="AB41" s="147"/>
      <c r="AC41" s="147"/>
      <c r="AD41" s="147"/>
      <c r="AE41" s="147" t="s">
        <v>150</v>
      </c>
      <c r="AF41" s="147">
        <v>0</v>
      </c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</row>
    <row r="42" spans="1:60" ht="12.75" outlineLevel="1">
      <c r="A42" s="148">
        <v>18</v>
      </c>
      <c r="B42" s="154" t="s">
        <v>201</v>
      </c>
      <c r="C42" s="185" t="s">
        <v>202</v>
      </c>
      <c r="D42" s="156" t="s">
        <v>147</v>
      </c>
      <c r="E42" s="164">
        <v>3.6935</v>
      </c>
      <c r="F42" s="256">
        <v>0</v>
      </c>
      <c r="G42" s="168">
        <f t="shared" si="1"/>
        <v>0</v>
      </c>
      <c r="H42" s="168">
        <v>609.92</v>
      </c>
      <c r="I42" s="168">
        <f>ROUND(E42*H42,2)</f>
        <v>2252.74</v>
      </c>
      <c r="J42" s="168">
        <v>1213.08</v>
      </c>
      <c r="K42" s="168">
        <f>ROUND(E42*J42,2)</f>
        <v>4480.51</v>
      </c>
      <c r="L42" s="168">
        <v>21</v>
      </c>
      <c r="M42" s="168">
        <f>G42*(1+L42/100)</f>
        <v>0</v>
      </c>
      <c r="N42" s="157">
        <v>2.1</v>
      </c>
      <c r="O42" s="157">
        <f>ROUND(E42*N42,5)</f>
        <v>7.75635</v>
      </c>
      <c r="P42" s="157">
        <v>0</v>
      </c>
      <c r="Q42" s="157">
        <f>ROUND(E42*P42,5)</f>
        <v>0</v>
      </c>
      <c r="R42" s="157"/>
      <c r="S42" s="157"/>
      <c r="T42" s="158">
        <v>1.6097</v>
      </c>
      <c r="U42" s="157">
        <f>ROUND(E42*T42,2)</f>
        <v>5.95</v>
      </c>
      <c r="V42" s="147"/>
      <c r="W42" s="147"/>
      <c r="X42" s="147"/>
      <c r="Y42" s="147"/>
      <c r="Z42" s="147"/>
      <c r="AA42" s="147"/>
      <c r="AB42" s="147"/>
      <c r="AC42" s="147"/>
      <c r="AD42" s="147"/>
      <c r="AE42" s="147" t="s">
        <v>178</v>
      </c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</row>
    <row r="43" spans="1:60" ht="33.75" outlineLevel="1">
      <c r="A43" s="148"/>
      <c r="B43" s="154"/>
      <c r="C43" s="186" t="s">
        <v>203</v>
      </c>
      <c r="D43" s="159"/>
      <c r="E43" s="165">
        <v>3.6935</v>
      </c>
      <c r="F43" s="168"/>
      <c r="G43" s="168"/>
      <c r="H43" s="168"/>
      <c r="I43" s="168"/>
      <c r="J43" s="168"/>
      <c r="K43" s="168"/>
      <c r="L43" s="168"/>
      <c r="M43" s="168"/>
      <c r="N43" s="157"/>
      <c r="O43" s="157"/>
      <c r="P43" s="157"/>
      <c r="Q43" s="157"/>
      <c r="R43" s="157"/>
      <c r="S43" s="157"/>
      <c r="T43" s="158"/>
      <c r="U43" s="157"/>
      <c r="V43" s="147"/>
      <c r="W43" s="147"/>
      <c r="X43" s="147"/>
      <c r="Y43" s="147"/>
      <c r="Z43" s="147"/>
      <c r="AA43" s="147"/>
      <c r="AB43" s="147"/>
      <c r="AC43" s="147"/>
      <c r="AD43" s="147"/>
      <c r="AE43" s="147" t="s">
        <v>150</v>
      </c>
      <c r="AF43" s="147">
        <v>0</v>
      </c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</row>
    <row r="44" spans="1:60" ht="12.75" outlineLevel="1">
      <c r="A44" s="148">
        <v>19</v>
      </c>
      <c r="B44" s="154" t="s">
        <v>204</v>
      </c>
      <c r="C44" s="185" t="s">
        <v>205</v>
      </c>
      <c r="D44" s="156" t="s">
        <v>193</v>
      </c>
      <c r="E44" s="164">
        <v>7.2375</v>
      </c>
      <c r="F44" s="256">
        <v>0</v>
      </c>
      <c r="G44" s="168">
        <f t="shared" si="1"/>
        <v>0</v>
      </c>
      <c r="H44" s="168">
        <v>187.4</v>
      </c>
      <c r="I44" s="168">
        <f>ROUND(E44*H44,2)</f>
        <v>1356.31</v>
      </c>
      <c r="J44" s="168">
        <v>695.6</v>
      </c>
      <c r="K44" s="168">
        <f>ROUND(E44*J44,2)</f>
        <v>5034.41</v>
      </c>
      <c r="L44" s="168">
        <v>21</v>
      </c>
      <c r="M44" s="168">
        <f>G44*(1+L44/100)</f>
        <v>0</v>
      </c>
      <c r="N44" s="157">
        <v>0.0392</v>
      </c>
      <c r="O44" s="157">
        <f>ROUND(E44*N44,5)</f>
        <v>0.28371</v>
      </c>
      <c r="P44" s="157">
        <v>0</v>
      </c>
      <c r="Q44" s="157">
        <f>ROUND(E44*P44,5)</f>
        <v>0</v>
      </c>
      <c r="R44" s="157"/>
      <c r="S44" s="157"/>
      <c r="T44" s="158">
        <v>1.6</v>
      </c>
      <c r="U44" s="157">
        <f>ROUND(E44*T44,2)</f>
        <v>11.58</v>
      </c>
      <c r="V44" s="147"/>
      <c r="W44" s="147"/>
      <c r="X44" s="147"/>
      <c r="Y44" s="147"/>
      <c r="Z44" s="147"/>
      <c r="AA44" s="147"/>
      <c r="AB44" s="147"/>
      <c r="AC44" s="147"/>
      <c r="AD44" s="147"/>
      <c r="AE44" s="147" t="s">
        <v>148</v>
      </c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</row>
    <row r="45" spans="1:60" ht="12.75" outlineLevel="1">
      <c r="A45" s="148"/>
      <c r="B45" s="154"/>
      <c r="C45" s="186" t="s">
        <v>206</v>
      </c>
      <c r="D45" s="159"/>
      <c r="E45" s="165">
        <v>7.2375</v>
      </c>
      <c r="F45" s="168"/>
      <c r="G45" s="168"/>
      <c r="H45" s="168"/>
      <c r="I45" s="168"/>
      <c r="J45" s="168"/>
      <c r="K45" s="168"/>
      <c r="L45" s="168"/>
      <c r="M45" s="168"/>
      <c r="N45" s="157"/>
      <c r="O45" s="157"/>
      <c r="P45" s="157"/>
      <c r="Q45" s="157"/>
      <c r="R45" s="157"/>
      <c r="S45" s="157"/>
      <c r="T45" s="158"/>
      <c r="U45" s="157"/>
      <c r="V45" s="147"/>
      <c r="W45" s="147"/>
      <c r="X45" s="147"/>
      <c r="Y45" s="147"/>
      <c r="Z45" s="147"/>
      <c r="AA45" s="147"/>
      <c r="AB45" s="147"/>
      <c r="AC45" s="147"/>
      <c r="AD45" s="147"/>
      <c r="AE45" s="147" t="s">
        <v>150</v>
      </c>
      <c r="AF45" s="147">
        <v>0</v>
      </c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</row>
    <row r="46" spans="1:60" ht="12.75" outlineLevel="1">
      <c r="A46" s="148">
        <v>20</v>
      </c>
      <c r="B46" s="154" t="s">
        <v>207</v>
      </c>
      <c r="C46" s="185" t="s">
        <v>208</v>
      </c>
      <c r="D46" s="156" t="s">
        <v>147</v>
      </c>
      <c r="E46" s="164">
        <v>7.8571875</v>
      </c>
      <c r="F46" s="256">
        <v>0</v>
      </c>
      <c r="G46" s="168">
        <f t="shared" si="1"/>
        <v>0</v>
      </c>
      <c r="H46" s="168">
        <v>2778.35</v>
      </c>
      <c r="I46" s="168">
        <f>ROUND(E46*H46,2)</f>
        <v>21830.02</v>
      </c>
      <c r="J46" s="168">
        <v>316.6500000000001</v>
      </c>
      <c r="K46" s="168">
        <f>ROUND(E46*J46,2)</f>
        <v>2487.98</v>
      </c>
      <c r="L46" s="168">
        <v>21</v>
      </c>
      <c r="M46" s="168">
        <f>G46*(1+L46/100)</f>
        <v>0</v>
      </c>
      <c r="N46" s="157">
        <v>2.525</v>
      </c>
      <c r="O46" s="157">
        <f>ROUND(E46*N46,5)</f>
        <v>19.8394</v>
      </c>
      <c r="P46" s="157">
        <v>0</v>
      </c>
      <c r="Q46" s="157">
        <f>ROUND(E46*P46,5)</f>
        <v>0</v>
      </c>
      <c r="R46" s="157"/>
      <c r="S46" s="157"/>
      <c r="T46" s="158">
        <v>0.48</v>
      </c>
      <c r="U46" s="157">
        <f>ROUND(E46*T46,2)</f>
        <v>3.77</v>
      </c>
      <c r="V46" s="147"/>
      <c r="W46" s="147"/>
      <c r="X46" s="147"/>
      <c r="Y46" s="147"/>
      <c r="Z46" s="147"/>
      <c r="AA46" s="147"/>
      <c r="AB46" s="147"/>
      <c r="AC46" s="147"/>
      <c r="AD46" s="147"/>
      <c r="AE46" s="147" t="s">
        <v>148</v>
      </c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</row>
    <row r="47" spans="1:60" ht="12.75" outlineLevel="1">
      <c r="A47" s="148"/>
      <c r="B47" s="154"/>
      <c r="C47" s="186" t="s">
        <v>209</v>
      </c>
      <c r="D47" s="159"/>
      <c r="E47" s="165">
        <v>7.8571875</v>
      </c>
      <c r="F47" s="168"/>
      <c r="G47" s="168"/>
      <c r="H47" s="168"/>
      <c r="I47" s="168"/>
      <c r="J47" s="168"/>
      <c r="K47" s="168"/>
      <c r="L47" s="168"/>
      <c r="M47" s="168"/>
      <c r="N47" s="157"/>
      <c r="O47" s="157"/>
      <c r="P47" s="157"/>
      <c r="Q47" s="157"/>
      <c r="R47" s="157"/>
      <c r="S47" s="157"/>
      <c r="T47" s="158"/>
      <c r="U47" s="157"/>
      <c r="V47" s="147"/>
      <c r="W47" s="147"/>
      <c r="X47" s="147"/>
      <c r="Y47" s="147"/>
      <c r="Z47" s="147"/>
      <c r="AA47" s="147"/>
      <c r="AB47" s="147"/>
      <c r="AC47" s="147"/>
      <c r="AD47" s="147"/>
      <c r="AE47" s="147" t="s">
        <v>150</v>
      </c>
      <c r="AF47" s="147">
        <v>0</v>
      </c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</row>
    <row r="48" spans="1:60" ht="22.5" outlineLevel="1">
      <c r="A48" s="148">
        <v>21</v>
      </c>
      <c r="B48" s="154" t="s">
        <v>210</v>
      </c>
      <c r="C48" s="185" t="s">
        <v>211</v>
      </c>
      <c r="D48" s="156" t="s">
        <v>188</v>
      </c>
      <c r="E48" s="164">
        <v>0.4551930625</v>
      </c>
      <c r="F48" s="256">
        <v>0</v>
      </c>
      <c r="G48" s="168">
        <f t="shared" si="1"/>
        <v>0</v>
      </c>
      <c r="H48" s="168">
        <v>61634.73</v>
      </c>
      <c r="I48" s="168">
        <f>ROUND(E48*H48,2)</f>
        <v>28055.7</v>
      </c>
      <c r="J48" s="168">
        <v>7765.269999999997</v>
      </c>
      <c r="K48" s="168">
        <f>ROUND(E48*J48,2)</f>
        <v>3534.7</v>
      </c>
      <c r="L48" s="168">
        <v>21</v>
      </c>
      <c r="M48" s="168">
        <f>G48*(1+L48/100)</f>
        <v>0</v>
      </c>
      <c r="N48" s="157">
        <v>1.05439</v>
      </c>
      <c r="O48" s="157">
        <f>ROUND(E48*N48,5)</f>
        <v>0.47995</v>
      </c>
      <c r="P48" s="157">
        <v>0</v>
      </c>
      <c r="Q48" s="157">
        <f>ROUND(E48*P48,5)</f>
        <v>0</v>
      </c>
      <c r="R48" s="157"/>
      <c r="S48" s="157"/>
      <c r="T48" s="158">
        <v>15.231</v>
      </c>
      <c r="U48" s="157">
        <f>ROUND(E48*T48,2)</f>
        <v>6.93</v>
      </c>
      <c r="V48" s="147"/>
      <c r="W48" s="147"/>
      <c r="X48" s="147"/>
      <c r="Y48" s="147"/>
      <c r="Z48" s="147"/>
      <c r="AA48" s="147"/>
      <c r="AB48" s="147"/>
      <c r="AC48" s="147"/>
      <c r="AD48" s="147"/>
      <c r="AE48" s="147" t="s">
        <v>148</v>
      </c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</row>
    <row r="49" spans="1:60" ht="12.75" outlineLevel="1">
      <c r="A49" s="148"/>
      <c r="B49" s="154"/>
      <c r="C49" s="186" t="s">
        <v>212</v>
      </c>
      <c r="D49" s="159"/>
      <c r="E49" s="165">
        <v>0.4551930625</v>
      </c>
      <c r="F49" s="168"/>
      <c r="G49" s="168"/>
      <c r="H49" s="168"/>
      <c r="I49" s="168"/>
      <c r="J49" s="168"/>
      <c r="K49" s="168"/>
      <c r="L49" s="168"/>
      <c r="M49" s="168"/>
      <c r="N49" s="157"/>
      <c r="O49" s="157"/>
      <c r="P49" s="157"/>
      <c r="Q49" s="157"/>
      <c r="R49" s="157"/>
      <c r="S49" s="157"/>
      <c r="T49" s="158"/>
      <c r="U49" s="157"/>
      <c r="V49" s="147"/>
      <c r="W49" s="147"/>
      <c r="X49" s="147"/>
      <c r="Y49" s="147"/>
      <c r="Z49" s="147"/>
      <c r="AA49" s="147"/>
      <c r="AB49" s="147"/>
      <c r="AC49" s="147"/>
      <c r="AD49" s="147"/>
      <c r="AE49" s="147" t="s">
        <v>150</v>
      </c>
      <c r="AF49" s="147">
        <v>0</v>
      </c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</row>
    <row r="50" spans="1:60" ht="12.75" outlineLevel="1">
      <c r="A50" s="148">
        <v>22</v>
      </c>
      <c r="B50" s="154" t="s">
        <v>213</v>
      </c>
      <c r="C50" s="185" t="s">
        <v>214</v>
      </c>
      <c r="D50" s="156" t="s">
        <v>193</v>
      </c>
      <c r="E50" s="164">
        <v>7.2375</v>
      </c>
      <c r="F50" s="256">
        <v>0</v>
      </c>
      <c r="G50" s="168">
        <f t="shared" si="1"/>
        <v>0</v>
      </c>
      <c r="H50" s="168">
        <v>0</v>
      </c>
      <c r="I50" s="168">
        <f>ROUND(E50*H50,2)</f>
        <v>0</v>
      </c>
      <c r="J50" s="168">
        <v>140</v>
      </c>
      <c r="K50" s="168">
        <f>ROUND(E50*J50,2)</f>
        <v>1013.25</v>
      </c>
      <c r="L50" s="168">
        <v>21</v>
      </c>
      <c r="M50" s="168">
        <f>G50*(1+L50/100)</f>
        <v>0</v>
      </c>
      <c r="N50" s="157">
        <v>0</v>
      </c>
      <c r="O50" s="157">
        <f>ROUND(E50*N50,5)</f>
        <v>0</v>
      </c>
      <c r="P50" s="157">
        <v>0</v>
      </c>
      <c r="Q50" s="157">
        <f>ROUND(E50*P50,5)</f>
        <v>0</v>
      </c>
      <c r="R50" s="157"/>
      <c r="S50" s="157"/>
      <c r="T50" s="158">
        <v>0.32</v>
      </c>
      <c r="U50" s="157">
        <f>ROUND(E50*T50,2)</f>
        <v>2.32</v>
      </c>
      <c r="V50" s="147"/>
      <c r="W50" s="147"/>
      <c r="X50" s="147"/>
      <c r="Y50" s="147"/>
      <c r="Z50" s="147"/>
      <c r="AA50" s="147"/>
      <c r="AB50" s="147"/>
      <c r="AC50" s="147"/>
      <c r="AD50" s="147"/>
      <c r="AE50" s="147" t="s">
        <v>148</v>
      </c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</row>
    <row r="51" spans="1:60" ht="12.75" outlineLevel="1">
      <c r="A51" s="148">
        <v>23</v>
      </c>
      <c r="B51" s="154" t="s">
        <v>215</v>
      </c>
      <c r="C51" s="185" t="s">
        <v>216</v>
      </c>
      <c r="D51" s="156" t="s">
        <v>217</v>
      </c>
      <c r="E51" s="164">
        <v>5</v>
      </c>
      <c r="F51" s="256">
        <v>0</v>
      </c>
      <c r="G51" s="168">
        <f t="shared" si="1"/>
        <v>0</v>
      </c>
      <c r="H51" s="168">
        <v>860.52</v>
      </c>
      <c r="I51" s="168">
        <f>ROUND(E51*H51,2)</f>
        <v>4302.6</v>
      </c>
      <c r="J51" s="168">
        <v>186.48000000000002</v>
      </c>
      <c r="K51" s="168">
        <f>ROUND(E51*J51,2)</f>
        <v>932.4</v>
      </c>
      <c r="L51" s="168">
        <v>21</v>
      </c>
      <c r="M51" s="168">
        <f>G51*(1+L51/100)</f>
        <v>0</v>
      </c>
      <c r="N51" s="157">
        <v>0.00444</v>
      </c>
      <c r="O51" s="157">
        <f>ROUND(E51*N51,5)</f>
        <v>0.0222</v>
      </c>
      <c r="P51" s="157">
        <v>0</v>
      </c>
      <c r="Q51" s="157">
        <f>ROUND(E51*P51,5)</f>
        <v>0</v>
      </c>
      <c r="R51" s="157"/>
      <c r="S51" s="157"/>
      <c r="T51" s="158">
        <v>0.4</v>
      </c>
      <c r="U51" s="157">
        <f>ROUND(E51*T51,2)</f>
        <v>2</v>
      </c>
      <c r="V51" s="147"/>
      <c r="W51" s="147"/>
      <c r="X51" s="147"/>
      <c r="Y51" s="147"/>
      <c r="Z51" s="147"/>
      <c r="AA51" s="147"/>
      <c r="AB51" s="147"/>
      <c r="AC51" s="147"/>
      <c r="AD51" s="147"/>
      <c r="AE51" s="147" t="s">
        <v>148</v>
      </c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</row>
    <row r="52" spans="1:60" ht="12.75" outlineLevel="1">
      <c r="A52" s="148"/>
      <c r="B52" s="154"/>
      <c r="C52" s="186" t="s">
        <v>218</v>
      </c>
      <c r="D52" s="159"/>
      <c r="E52" s="165">
        <v>3</v>
      </c>
      <c r="F52" s="168"/>
      <c r="G52" s="168"/>
      <c r="H52" s="168"/>
      <c r="I52" s="168"/>
      <c r="J52" s="168"/>
      <c r="K52" s="168"/>
      <c r="L52" s="168"/>
      <c r="M52" s="168"/>
      <c r="N52" s="157"/>
      <c r="O52" s="157"/>
      <c r="P52" s="157"/>
      <c r="Q52" s="157"/>
      <c r="R52" s="157"/>
      <c r="S52" s="157"/>
      <c r="T52" s="158"/>
      <c r="U52" s="157"/>
      <c r="V52" s="147"/>
      <c r="W52" s="147"/>
      <c r="X52" s="147"/>
      <c r="Y52" s="147"/>
      <c r="Z52" s="147"/>
      <c r="AA52" s="147"/>
      <c r="AB52" s="147"/>
      <c r="AC52" s="147"/>
      <c r="AD52" s="147"/>
      <c r="AE52" s="147" t="s">
        <v>150</v>
      </c>
      <c r="AF52" s="147">
        <v>0</v>
      </c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</row>
    <row r="53" spans="1:60" ht="12.75" outlineLevel="1">
      <c r="A53" s="148"/>
      <c r="B53" s="154"/>
      <c r="C53" s="186" t="s">
        <v>219</v>
      </c>
      <c r="D53" s="159"/>
      <c r="E53" s="165">
        <v>1</v>
      </c>
      <c r="F53" s="168"/>
      <c r="G53" s="168"/>
      <c r="H53" s="168"/>
      <c r="I53" s="168"/>
      <c r="J53" s="168"/>
      <c r="K53" s="168"/>
      <c r="L53" s="168"/>
      <c r="M53" s="168"/>
      <c r="N53" s="157"/>
      <c r="O53" s="157"/>
      <c r="P53" s="157"/>
      <c r="Q53" s="157"/>
      <c r="R53" s="157"/>
      <c r="S53" s="157"/>
      <c r="T53" s="158"/>
      <c r="U53" s="157"/>
      <c r="V53" s="147"/>
      <c r="W53" s="147"/>
      <c r="X53" s="147"/>
      <c r="Y53" s="147"/>
      <c r="Z53" s="147"/>
      <c r="AA53" s="147"/>
      <c r="AB53" s="147"/>
      <c r="AC53" s="147"/>
      <c r="AD53" s="147"/>
      <c r="AE53" s="147" t="s">
        <v>150</v>
      </c>
      <c r="AF53" s="147">
        <v>0</v>
      </c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</row>
    <row r="54" spans="1:60" ht="12.75" outlineLevel="1">
      <c r="A54" s="148"/>
      <c r="B54" s="154"/>
      <c r="C54" s="186" t="s">
        <v>220</v>
      </c>
      <c r="D54" s="159"/>
      <c r="E54" s="165">
        <v>1</v>
      </c>
      <c r="F54" s="168"/>
      <c r="G54" s="168"/>
      <c r="H54" s="168"/>
      <c r="I54" s="168"/>
      <c r="J54" s="168"/>
      <c r="K54" s="168"/>
      <c r="L54" s="168"/>
      <c r="M54" s="168"/>
      <c r="N54" s="157"/>
      <c r="O54" s="157"/>
      <c r="P54" s="157"/>
      <c r="Q54" s="157"/>
      <c r="R54" s="157"/>
      <c r="S54" s="157"/>
      <c r="T54" s="158"/>
      <c r="U54" s="157"/>
      <c r="V54" s="147"/>
      <c r="W54" s="147"/>
      <c r="X54" s="147"/>
      <c r="Y54" s="147"/>
      <c r="Z54" s="147"/>
      <c r="AA54" s="147"/>
      <c r="AB54" s="147"/>
      <c r="AC54" s="147"/>
      <c r="AD54" s="147"/>
      <c r="AE54" s="147" t="s">
        <v>150</v>
      </c>
      <c r="AF54" s="147">
        <v>0</v>
      </c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</row>
    <row r="55" spans="1:31" ht="12.75">
      <c r="A55" s="149" t="s">
        <v>143</v>
      </c>
      <c r="B55" s="155" t="s">
        <v>63</v>
      </c>
      <c r="C55" s="187" t="s">
        <v>64</v>
      </c>
      <c r="D55" s="160"/>
      <c r="E55" s="166"/>
      <c r="F55" s="169"/>
      <c r="G55" s="169">
        <f>SUMIF(AE56:AE72,"&lt;&gt;NOR",G56:G72)</f>
        <v>0</v>
      </c>
      <c r="H55" s="169"/>
      <c r="I55" s="169">
        <f>SUM(I56:I72)</f>
        <v>140709.74999999997</v>
      </c>
      <c r="J55" s="169"/>
      <c r="K55" s="169">
        <f>SUM(K56:K72)</f>
        <v>46928.100000000006</v>
      </c>
      <c r="L55" s="169"/>
      <c r="M55" s="169">
        <f>SUM(M56:M72)</f>
        <v>0</v>
      </c>
      <c r="N55" s="161"/>
      <c r="O55" s="161">
        <f>SUM(O56:O72)</f>
        <v>18.935440000000003</v>
      </c>
      <c r="P55" s="161"/>
      <c r="Q55" s="161">
        <f>SUM(Q56:Q72)</f>
        <v>0</v>
      </c>
      <c r="R55" s="161"/>
      <c r="S55" s="161"/>
      <c r="T55" s="162"/>
      <c r="U55" s="161">
        <f>SUM(U56:U72)</f>
        <v>88.32</v>
      </c>
      <c r="AE55" t="s">
        <v>144</v>
      </c>
    </row>
    <row r="56" spans="1:60" ht="22.5" outlineLevel="1">
      <c r="A56" s="148">
        <v>24</v>
      </c>
      <c r="B56" s="154" t="s">
        <v>221</v>
      </c>
      <c r="C56" s="185" t="s">
        <v>222</v>
      </c>
      <c r="D56" s="156" t="s">
        <v>193</v>
      </c>
      <c r="E56" s="164">
        <v>69.99</v>
      </c>
      <c r="F56" s="256">
        <v>0</v>
      </c>
      <c r="G56" s="168">
        <f>E56*F56</f>
        <v>0</v>
      </c>
      <c r="H56" s="168">
        <v>1491.88</v>
      </c>
      <c r="I56" s="168">
        <f>ROUND(E56*H56,2)</f>
        <v>104416.68</v>
      </c>
      <c r="J56" s="168">
        <v>404.1199999999999</v>
      </c>
      <c r="K56" s="168">
        <f>ROUND(E56*J56,2)</f>
        <v>28284.36</v>
      </c>
      <c r="L56" s="168">
        <v>21</v>
      </c>
      <c r="M56" s="168">
        <f>G56*(1+L56/100)</f>
        <v>0</v>
      </c>
      <c r="N56" s="157">
        <v>0.20675</v>
      </c>
      <c r="O56" s="157">
        <f>ROUND(E56*N56,5)</f>
        <v>14.47043</v>
      </c>
      <c r="P56" s="157">
        <v>0</v>
      </c>
      <c r="Q56" s="157">
        <f>ROUND(E56*P56,5)</f>
        <v>0</v>
      </c>
      <c r="R56" s="157"/>
      <c r="S56" s="157"/>
      <c r="T56" s="158">
        <v>0.7965</v>
      </c>
      <c r="U56" s="157">
        <f>ROUND(E56*T56,2)</f>
        <v>55.75</v>
      </c>
      <c r="V56" s="147"/>
      <c r="W56" s="147"/>
      <c r="X56" s="147"/>
      <c r="Y56" s="147"/>
      <c r="Z56" s="147"/>
      <c r="AA56" s="147"/>
      <c r="AB56" s="147"/>
      <c r="AC56" s="147"/>
      <c r="AD56" s="147"/>
      <c r="AE56" s="147" t="s">
        <v>148</v>
      </c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</row>
    <row r="57" spans="1:60" ht="12.75" outlineLevel="1">
      <c r="A57" s="148"/>
      <c r="B57" s="154"/>
      <c r="C57" s="186" t="s">
        <v>223</v>
      </c>
      <c r="D57" s="159"/>
      <c r="E57" s="165">
        <v>77.55</v>
      </c>
      <c r="F57" s="168"/>
      <c r="G57" s="168"/>
      <c r="H57" s="168"/>
      <c r="I57" s="168"/>
      <c r="J57" s="168"/>
      <c r="K57" s="168"/>
      <c r="L57" s="168"/>
      <c r="M57" s="168"/>
      <c r="N57" s="157"/>
      <c r="O57" s="157"/>
      <c r="P57" s="157"/>
      <c r="Q57" s="157"/>
      <c r="R57" s="157"/>
      <c r="S57" s="157"/>
      <c r="T57" s="158"/>
      <c r="U57" s="157"/>
      <c r="V57" s="147"/>
      <c r="W57" s="147"/>
      <c r="X57" s="147"/>
      <c r="Y57" s="147"/>
      <c r="Z57" s="147"/>
      <c r="AA57" s="147"/>
      <c r="AB57" s="147"/>
      <c r="AC57" s="147"/>
      <c r="AD57" s="147"/>
      <c r="AE57" s="147" t="s">
        <v>150</v>
      </c>
      <c r="AF57" s="147">
        <v>0</v>
      </c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</row>
    <row r="58" spans="1:60" ht="12.75" outlineLevel="1">
      <c r="A58" s="148"/>
      <c r="B58" s="154"/>
      <c r="C58" s="186" t="s">
        <v>224</v>
      </c>
      <c r="D58" s="159"/>
      <c r="E58" s="165">
        <v>-7.56</v>
      </c>
      <c r="F58" s="168"/>
      <c r="G58" s="168"/>
      <c r="H58" s="168"/>
      <c r="I58" s="168"/>
      <c r="J58" s="168"/>
      <c r="K58" s="168"/>
      <c r="L58" s="168"/>
      <c r="M58" s="168"/>
      <c r="N58" s="157"/>
      <c r="O58" s="157"/>
      <c r="P58" s="157"/>
      <c r="Q58" s="157"/>
      <c r="R58" s="157"/>
      <c r="S58" s="157"/>
      <c r="T58" s="158"/>
      <c r="U58" s="157"/>
      <c r="V58" s="147"/>
      <c r="W58" s="147"/>
      <c r="X58" s="147"/>
      <c r="Y58" s="147"/>
      <c r="Z58" s="147"/>
      <c r="AA58" s="147"/>
      <c r="AB58" s="147"/>
      <c r="AC58" s="147"/>
      <c r="AD58" s="147"/>
      <c r="AE58" s="147" t="s">
        <v>150</v>
      </c>
      <c r="AF58" s="147">
        <v>0</v>
      </c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</row>
    <row r="59" spans="1:60" ht="22.5" outlineLevel="1">
      <c r="A59" s="148">
        <v>25</v>
      </c>
      <c r="B59" s="154" t="s">
        <v>225</v>
      </c>
      <c r="C59" s="185" t="s">
        <v>226</v>
      </c>
      <c r="D59" s="156" t="s">
        <v>193</v>
      </c>
      <c r="E59" s="164">
        <v>36.8885</v>
      </c>
      <c r="F59" s="256">
        <v>0</v>
      </c>
      <c r="G59" s="168">
        <f aca="true" t="shared" si="2" ref="G57:G71">E59*F59</f>
        <v>0</v>
      </c>
      <c r="H59" s="168">
        <v>528.78</v>
      </c>
      <c r="I59" s="168">
        <f>ROUND(E59*H59,2)</f>
        <v>19505.9</v>
      </c>
      <c r="J59" s="168">
        <v>270.22</v>
      </c>
      <c r="K59" s="168">
        <f>ROUND(E59*J59,2)</f>
        <v>9968.01</v>
      </c>
      <c r="L59" s="168">
        <v>21</v>
      </c>
      <c r="M59" s="168">
        <f>G59*(1+L59/100)</f>
        <v>0</v>
      </c>
      <c r="N59" s="157">
        <v>0.07454</v>
      </c>
      <c r="O59" s="157">
        <f>ROUND(E59*N59,5)</f>
        <v>2.74967</v>
      </c>
      <c r="P59" s="157">
        <v>0</v>
      </c>
      <c r="Q59" s="157">
        <f>ROUND(E59*P59,5)</f>
        <v>0</v>
      </c>
      <c r="R59" s="157"/>
      <c r="S59" s="157"/>
      <c r="T59" s="158">
        <v>0.535</v>
      </c>
      <c r="U59" s="157">
        <f>ROUND(E59*T59,2)</f>
        <v>19.74</v>
      </c>
      <c r="V59" s="147"/>
      <c r="W59" s="147"/>
      <c r="X59" s="147"/>
      <c r="Y59" s="147"/>
      <c r="Z59" s="147"/>
      <c r="AA59" s="147"/>
      <c r="AB59" s="147"/>
      <c r="AC59" s="147"/>
      <c r="AD59" s="147"/>
      <c r="AE59" s="147" t="s">
        <v>148</v>
      </c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</row>
    <row r="60" spans="1:60" ht="12.75" outlineLevel="1">
      <c r="A60" s="148"/>
      <c r="B60" s="154"/>
      <c r="C60" s="186" t="s">
        <v>227</v>
      </c>
      <c r="D60" s="159"/>
      <c r="E60" s="165">
        <v>48.8125</v>
      </c>
      <c r="F60" s="168"/>
      <c r="G60" s="168"/>
      <c r="H60" s="168"/>
      <c r="I60" s="168"/>
      <c r="J60" s="168"/>
      <c r="K60" s="168"/>
      <c r="L60" s="168"/>
      <c r="M60" s="168"/>
      <c r="N60" s="157"/>
      <c r="O60" s="157"/>
      <c r="P60" s="157"/>
      <c r="Q60" s="157"/>
      <c r="R60" s="157"/>
      <c r="S60" s="157"/>
      <c r="T60" s="158"/>
      <c r="U60" s="157"/>
      <c r="V60" s="147"/>
      <c r="W60" s="147"/>
      <c r="X60" s="147"/>
      <c r="Y60" s="147"/>
      <c r="Z60" s="147"/>
      <c r="AA60" s="147"/>
      <c r="AB60" s="147"/>
      <c r="AC60" s="147"/>
      <c r="AD60" s="147"/>
      <c r="AE60" s="147" t="s">
        <v>150</v>
      </c>
      <c r="AF60" s="147">
        <v>0</v>
      </c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</row>
    <row r="61" spans="1:60" ht="12.75" outlineLevel="1">
      <c r="A61" s="148"/>
      <c r="B61" s="154"/>
      <c r="C61" s="186" t="s">
        <v>228</v>
      </c>
      <c r="D61" s="159"/>
      <c r="E61" s="165">
        <v>-11.924</v>
      </c>
      <c r="F61" s="168"/>
      <c r="G61" s="168"/>
      <c r="H61" s="168"/>
      <c r="I61" s="168"/>
      <c r="J61" s="168"/>
      <c r="K61" s="168"/>
      <c r="L61" s="168"/>
      <c r="M61" s="168"/>
      <c r="N61" s="157"/>
      <c r="O61" s="157"/>
      <c r="P61" s="157"/>
      <c r="Q61" s="157"/>
      <c r="R61" s="157"/>
      <c r="S61" s="157"/>
      <c r="T61" s="158"/>
      <c r="U61" s="157"/>
      <c r="V61" s="147"/>
      <c r="W61" s="147"/>
      <c r="X61" s="147"/>
      <c r="Y61" s="147"/>
      <c r="Z61" s="147"/>
      <c r="AA61" s="147"/>
      <c r="AB61" s="147"/>
      <c r="AC61" s="147"/>
      <c r="AD61" s="147"/>
      <c r="AE61" s="147" t="s">
        <v>150</v>
      </c>
      <c r="AF61" s="147">
        <v>0</v>
      </c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</row>
    <row r="62" spans="1:60" ht="22.5" outlineLevel="1">
      <c r="A62" s="148">
        <v>26</v>
      </c>
      <c r="B62" s="154" t="s">
        <v>229</v>
      </c>
      <c r="C62" s="185" t="s">
        <v>230</v>
      </c>
      <c r="D62" s="156" t="s">
        <v>217</v>
      </c>
      <c r="E62" s="164">
        <v>25</v>
      </c>
      <c r="F62" s="256">
        <v>0</v>
      </c>
      <c r="G62" s="168">
        <f t="shared" si="2"/>
        <v>0</v>
      </c>
      <c r="H62" s="168">
        <v>511.09</v>
      </c>
      <c r="I62" s="168">
        <f>ROUND(E62*H62,2)</f>
        <v>12777.25</v>
      </c>
      <c r="J62" s="168">
        <v>223.91000000000003</v>
      </c>
      <c r="K62" s="168">
        <f>ROUND(E62*J62,2)</f>
        <v>5597.75</v>
      </c>
      <c r="L62" s="168">
        <v>21</v>
      </c>
      <c r="M62" s="168">
        <f>G62*(1+L62/100)</f>
        <v>0</v>
      </c>
      <c r="N62" s="157">
        <v>0.06127</v>
      </c>
      <c r="O62" s="157">
        <f>ROUND(E62*N62,5)</f>
        <v>1.53175</v>
      </c>
      <c r="P62" s="157">
        <v>0</v>
      </c>
      <c r="Q62" s="157">
        <f>ROUND(E62*P62,5)</f>
        <v>0</v>
      </c>
      <c r="R62" s="157"/>
      <c r="S62" s="157"/>
      <c r="T62" s="158">
        <v>0.43542</v>
      </c>
      <c r="U62" s="157">
        <f>ROUND(E62*T62,2)</f>
        <v>10.89</v>
      </c>
      <c r="V62" s="147"/>
      <c r="W62" s="147"/>
      <c r="X62" s="147"/>
      <c r="Y62" s="147"/>
      <c r="Z62" s="147"/>
      <c r="AA62" s="147"/>
      <c r="AB62" s="147"/>
      <c r="AC62" s="147"/>
      <c r="AD62" s="147"/>
      <c r="AE62" s="147" t="s">
        <v>148</v>
      </c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</row>
    <row r="63" spans="1:60" ht="12.75" outlineLevel="1">
      <c r="A63" s="148"/>
      <c r="B63" s="154"/>
      <c r="C63" s="186" t="s">
        <v>231</v>
      </c>
      <c r="D63" s="159"/>
      <c r="E63" s="165">
        <v>16</v>
      </c>
      <c r="F63" s="168"/>
      <c r="G63" s="168"/>
      <c r="H63" s="168"/>
      <c r="I63" s="168"/>
      <c r="J63" s="168"/>
      <c r="K63" s="168"/>
      <c r="L63" s="168"/>
      <c r="M63" s="168"/>
      <c r="N63" s="157"/>
      <c r="O63" s="157"/>
      <c r="P63" s="157"/>
      <c r="Q63" s="157"/>
      <c r="R63" s="157"/>
      <c r="S63" s="157"/>
      <c r="T63" s="158"/>
      <c r="U63" s="157"/>
      <c r="V63" s="147"/>
      <c r="W63" s="147"/>
      <c r="X63" s="147"/>
      <c r="Y63" s="147"/>
      <c r="Z63" s="147"/>
      <c r="AA63" s="147"/>
      <c r="AB63" s="147"/>
      <c r="AC63" s="147"/>
      <c r="AD63" s="147"/>
      <c r="AE63" s="147" t="s">
        <v>150</v>
      </c>
      <c r="AF63" s="147">
        <v>0</v>
      </c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</row>
    <row r="64" spans="1:60" ht="12.75" outlineLevel="1">
      <c r="A64" s="148"/>
      <c r="B64" s="154"/>
      <c r="C64" s="186" t="s">
        <v>232</v>
      </c>
      <c r="D64" s="159"/>
      <c r="E64" s="165">
        <v>9</v>
      </c>
      <c r="F64" s="168"/>
      <c r="G64" s="168"/>
      <c r="H64" s="168"/>
      <c r="I64" s="168"/>
      <c r="J64" s="168"/>
      <c r="K64" s="168"/>
      <c r="L64" s="168"/>
      <c r="M64" s="168"/>
      <c r="N64" s="157"/>
      <c r="O64" s="157"/>
      <c r="P64" s="157"/>
      <c r="Q64" s="157"/>
      <c r="R64" s="157"/>
      <c r="S64" s="157"/>
      <c r="T64" s="158"/>
      <c r="U64" s="157"/>
      <c r="V64" s="147"/>
      <c r="W64" s="147"/>
      <c r="X64" s="147"/>
      <c r="Y64" s="147"/>
      <c r="Z64" s="147"/>
      <c r="AA64" s="147"/>
      <c r="AB64" s="147"/>
      <c r="AC64" s="147"/>
      <c r="AD64" s="147"/>
      <c r="AE64" s="147" t="s">
        <v>150</v>
      </c>
      <c r="AF64" s="147">
        <v>0</v>
      </c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</row>
    <row r="65" spans="1:60" ht="22.5" outlineLevel="1">
      <c r="A65" s="148">
        <v>27</v>
      </c>
      <c r="B65" s="154" t="s">
        <v>233</v>
      </c>
      <c r="C65" s="185" t="s">
        <v>234</v>
      </c>
      <c r="D65" s="156" t="s">
        <v>217</v>
      </c>
      <c r="E65" s="164">
        <v>4</v>
      </c>
      <c r="F65" s="256">
        <v>0</v>
      </c>
      <c r="G65" s="168">
        <f t="shared" si="2"/>
        <v>0</v>
      </c>
      <c r="H65" s="168">
        <v>440.49</v>
      </c>
      <c r="I65" s="168">
        <f>ROUND(E65*H65,2)</f>
        <v>1761.96</v>
      </c>
      <c r="J65" s="168">
        <v>124.50999999999999</v>
      </c>
      <c r="K65" s="168">
        <f>ROUND(E65*J65,2)</f>
        <v>498.04</v>
      </c>
      <c r="L65" s="168">
        <v>21</v>
      </c>
      <c r="M65" s="168">
        <f>G65*(1+L65/100)</f>
        <v>0</v>
      </c>
      <c r="N65" s="157">
        <v>0.02022</v>
      </c>
      <c r="O65" s="157">
        <f>ROUND(E65*N65,5)</f>
        <v>0.08088</v>
      </c>
      <c r="P65" s="157">
        <v>0</v>
      </c>
      <c r="Q65" s="157">
        <f>ROUND(E65*P65,5)</f>
        <v>0</v>
      </c>
      <c r="R65" s="157"/>
      <c r="S65" s="157"/>
      <c r="T65" s="158">
        <v>0.242</v>
      </c>
      <c r="U65" s="157">
        <f>ROUND(E65*T65,2)</f>
        <v>0.97</v>
      </c>
      <c r="V65" s="147"/>
      <c r="W65" s="147"/>
      <c r="X65" s="147"/>
      <c r="Y65" s="147"/>
      <c r="Z65" s="147"/>
      <c r="AA65" s="147"/>
      <c r="AB65" s="147"/>
      <c r="AC65" s="147"/>
      <c r="AD65" s="147"/>
      <c r="AE65" s="147" t="s">
        <v>148</v>
      </c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</row>
    <row r="66" spans="1:60" ht="12.75" outlineLevel="1">
      <c r="A66" s="148"/>
      <c r="B66" s="154"/>
      <c r="C66" s="186" t="s">
        <v>65</v>
      </c>
      <c r="D66" s="159"/>
      <c r="E66" s="165">
        <v>4</v>
      </c>
      <c r="F66" s="168"/>
      <c r="G66" s="168"/>
      <c r="H66" s="168"/>
      <c r="I66" s="168"/>
      <c r="J66" s="168"/>
      <c r="K66" s="168"/>
      <c r="L66" s="168"/>
      <c r="M66" s="168"/>
      <c r="N66" s="157"/>
      <c r="O66" s="157"/>
      <c r="P66" s="157"/>
      <c r="Q66" s="157"/>
      <c r="R66" s="157"/>
      <c r="S66" s="157"/>
      <c r="T66" s="158"/>
      <c r="U66" s="157"/>
      <c r="V66" s="147"/>
      <c r="W66" s="147"/>
      <c r="X66" s="147"/>
      <c r="Y66" s="147"/>
      <c r="Z66" s="147"/>
      <c r="AA66" s="147"/>
      <c r="AB66" s="147"/>
      <c r="AC66" s="147"/>
      <c r="AD66" s="147"/>
      <c r="AE66" s="147" t="s">
        <v>150</v>
      </c>
      <c r="AF66" s="147">
        <v>0</v>
      </c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</row>
    <row r="67" spans="1:60" ht="22.5" outlineLevel="1">
      <c r="A67" s="148">
        <v>28</v>
      </c>
      <c r="B67" s="154" t="s">
        <v>235</v>
      </c>
      <c r="C67" s="185" t="s">
        <v>236</v>
      </c>
      <c r="D67" s="156" t="s">
        <v>217</v>
      </c>
      <c r="E67" s="164">
        <v>3</v>
      </c>
      <c r="F67" s="256">
        <v>0</v>
      </c>
      <c r="G67" s="168">
        <f t="shared" si="2"/>
        <v>0</v>
      </c>
      <c r="H67" s="168">
        <v>537.49</v>
      </c>
      <c r="I67" s="168">
        <f>ROUND(E67*H67,2)</f>
        <v>1612.47</v>
      </c>
      <c r="J67" s="168">
        <v>124.50999999999999</v>
      </c>
      <c r="K67" s="168">
        <f>ROUND(E67*J67,2)</f>
        <v>373.53</v>
      </c>
      <c r="L67" s="168">
        <v>21</v>
      </c>
      <c r="M67" s="168">
        <f>G67*(1+L67/100)</f>
        <v>0</v>
      </c>
      <c r="N67" s="157">
        <v>0.0242</v>
      </c>
      <c r="O67" s="157">
        <f>ROUND(E67*N67,5)</f>
        <v>0.0726</v>
      </c>
      <c r="P67" s="157">
        <v>0</v>
      </c>
      <c r="Q67" s="157">
        <f>ROUND(E67*P67,5)</f>
        <v>0</v>
      </c>
      <c r="R67" s="157"/>
      <c r="S67" s="157"/>
      <c r="T67" s="158">
        <v>0.242</v>
      </c>
      <c r="U67" s="157">
        <f>ROUND(E67*T67,2)</f>
        <v>0.73</v>
      </c>
      <c r="V67" s="147"/>
      <c r="W67" s="147"/>
      <c r="X67" s="147"/>
      <c r="Y67" s="147"/>
      <c r="Z67" s="147"/>
      <c r="AA67" s="147"/>
      <c r="AB67" s="147"/>
      <c r="AC67" s="147"/>
      <c r="AD67" s="147"/>
      <c r="AE67" s="147" t="s">
        <v>148</v>
      </c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</row>
    <row r="68" spans="1:60" ht="22.5" outlineLevel="1">
      <c r="A68" s="148">
        <v>29</v>
      </c>
      <c r="B68" s="154" t="s">
        <v>237</v>
      </c>
      <c r="C68" s="185" t="s">
        <v>238</v>
      </c>
      <c r="D68" s="156" t="s">
        <v>217</v>
      </c>
      <c r="E68" s="164">
        <v>1</v>
      </c>
      <c r="F68" s="256">
        <v>0</v>
      </c>
      <c r="G68" s="168">
        <f t="shared" si="2"/>
        <v>0</v>
      </c>
      <c r="H68" s="168">
        <v>635.49</v>
      </c>
      <c r="I68" s="168">
        <f>ROUND(E68*H68,2)</f>
        <v>635.49</v>
      </c>
      <c r="J68" s="168">
        <v>124.50999999999999</v>
      </c>
      <c r="K68" s="168">
        <f>ROUND(E68*J68,2)</f>
        <v>124.51</v>
      </c>
      <c r="L68" s="168">
        <v>21</v>
      </c>
      <c r="M68" s="168">
        <f>G68*(1+L68/100)</f>
        <v>0</v>
      </c>
      <c r="N68" s="157">
        <v>0.03011</v>
      </c>
      <c r="O68" s="157">
        <f>ROUND(E68*N68,5)</f>
        <v>0.03011</v>
      </c>
      <c r="P68" s="157">
        <v>0</v>
      </c>
      <c r="Q68" s="157">
        <f>ROUND(E68*P68,5)</f>
        <v>0</v>
      </c>
      <c r="R68" s="157"/>
      <c r="S68" s="157"/>
      <c r="T68" s="158">
        <v>0.242</v>
      </c>
      <c r="U68" s="157">
        <f>ROUND(E68*T68,2)</f>
        <v>0.24</v>
      </c>
      <c r="V68" s="147"/>
      <c r="W68" s="147"/>
      <c r="X68" s="147"/>
      <c r="Y68" s="147"/>
      <c r="Z68" s="147"/>
      <c r="AA68" s="147"/>
      <c r="AB68" s="147"/>
      <c r="AC68" s="147"/>
      <c r="AD68" s="147"/>
      <c r="AE68" s="147" t="s">
        <v>148</v>
      </c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</row>
    <row r="69" spans="1:60" ht="12.75" outlineLevel="1">
      <c r="A69" s="148">
        <v>30</v>
      </c>
      <c r="B69" s="154" t="s">
        <v>239</v>
      </c>
      <c r="C69" s="185" t="s">
        <v>240</v>
      </c>
      <c r="D69" s="156" t="s">
        <v>147</v>
      </c>
      <c r="E69" s="164">
        <v>0.1416</v>
      </c>
      <c r="F69" s="256">
        <v>0</v>
      </c>
      <c r="G69" s="168">
        <f t="shared" si="2"/>
        <v>0</v>
      </c>
      <c r="H69" s="168">
        <v>0</v>
      </c>
      <c r="I69" s="168">
        <f>ROUND(E69*H69,2)</f>
        <v>0</v>
      </c>
      <c r="J69" s="168">
        <v>4656.94</v>
      </c>
      <c r="K69" s="168">
        <f>ROUND(E69*J69,2)</f>
        <v>659.42</v>
      </c>
      <c r="L69" s="168">
        <v>21</v>
      </c>
      <c r="M69" s="168">
        <f>G69*(1+L69/100)</f>
        <v>0</v>
      </c>
      <c r="N69" s="157">
        <v>0</v>
      </c>
      <c r="O69" s="157">
        <f>ROUND(E69*N69,5)</f>
        <v>0</v>
      </c>
      <c r="P69" s="157">
        <v>0</v>
      </c>
      <c r="Q69" s="157">
        <f>ROUND(E69*P69,5)</f>
        <v>0</v>
      </c>
      <c r="R69" s="157"/>
      <c r="S69" s="157"/>
      <c r="T69" s="158">
        <v>0</v>
      </c>
      <c r="U69" s="157">
        <f>ROUND(E69*T69,2)</f>
        <v>0</v>
      </c>
      <c r="V69" s="147"/>
      <c r="W69" s="147"/>
      <c r="X69" s="147"/>
      <c r="Y69" s="147"/>
      <c r="Z69" s="147"/>
      <c r="AA69" s="147"/>
      <c r="AB69" s="147"/>
      <c r="AC69" s="147"/>
      <c r="AD69" s="147"/>
      <c r="AE69" s="147" t="s">
        <v>148</v>
      </c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</row>
    <row r="70" spans="1:60" ht="12.75" outlineLevel="1">
      <c r="A70" s="148"/>
      <c r="B70" s="154"/>
      <c r="C70" s="186" t="s">
        <v>241</v>
      </c>
      <c r="D70" s="159"/>
      <c r="E70" s="165">
        <v>0.1416</v>
      </c>
      <c r="F70" s="256"/>
      <c r="G70" s="168"/>
      <c r="H70" s="168"/>
      <c r="I70" s="168"/>
      <c r="J70" s="168"/>
      <c r="K70" s="168"/>
      <c r="L70" s="168"/>
      <c r="M70" s="168"/>
      <c r="N70" s="157"/>
      <c r="O70" s="157"/>
      <c r="P70" s="157"/>
      <c r="Q70" s="157"/>
      <c r="R70" s="157"/>
      <c r="S70" s="157"/>
      <c r="T70" s="158"/>
      <c r="U70" s="157"/>
      <c r="V70" s="147"/>
      <c r="W70" s="147"/>
      <c r="X70" s="147"/>
      <c r="Y70" s="147"/>
      <c r="Z70" s="147"/>
      <c r="AA70" s="147"/>
      <c r="AB70" s="147"/>
      <c r="AC70" s="147"/>
      <c r="AD70" s="147"/>
      <c r="AE70" s="147" t="s">
        <v>150</v>
      </c>
      <c r="AF70" s="147">
        <v>0</v>
      </c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</row>
    <row r="71" spans="1:60" ht="12.75" outlineLevel="1">
      <c r="A71" s="148">
        <v>31</v>
      </c>
      <c r="B71" s="154" t="s">
        <v>242</v>
      </c>
      <c r="C71" s="185" t="s">
        <v>243</v>
      </c>
      <c r="D71" s="156" t="s">
        <v>147</v>
      </c>
      <c r="E71" s="164">
        <v>0.12</v>
      </c>
      <c r="F71" s="256">
        <v>0</v>
      </c>
      <c r="G71" s="168">
        <f t="shared" si="2"/>
        <v>0</v>
      </c>
      <c r="H71" s="168">
        <v>0</v>
      </c>
      <c r="I71" s="168">
        <f>ROUND(E71*H71,2)</f>
        <v>0</v>
      </c>
      <c r="J71" s="168">
        <v>11854.03</v>
      </c>
      <c r="K71" s="168">
        <f>ROUND(E71*J71,2)</f>
        <v>1422.48</v>
      </c>
      <c r="L71" s="168">
        <v>21</v>
      </c>
      <c r="M71" s="168">
        <f>G71*(1+L71/100)</f>
        <v>0</v>
      </c>
      <c r="N71" s="157">
        <v>0</v>
      </c>
      <c r="O71" s="157">
        <f>ROUND(E71*N71,5)</f>
        <v>0</v>
      </c>
      <c r="P71" s="157">
        <v>0</v>
      </c>
      <c r="Q71" s="157">
        <f>ROUND(E71*P71,5)</f>
        <v>0</v>
      </c>
      <c r="R71" s="157"/>
      <c r="S71" s="157"/>
      <c r="T71" s="158">
        <v>0</v>
      </c>
      <c r="U71" s="157">
        <f>ROUND(E71*T71,2)</f>
        <v>0</v>
      </c>
      <c r="V71" s="147"/>
      <c r="W71" s="147"/>
      <c r="X71" s="147"/>
      <c r="Y71" s="147"/>
      <c r="Z71" s="147"/>
      <c r="AA71" s="147"/>
      <c r="AB71" s="147"/>
      <c r="AC71" s="147"/>
      <c r="AD71" s="147"/>
      <c r="AE71" s="147" t="s">
        <v>148</v>
      </c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</row>
    <row r="72" spans="1:60" ht="12.75" outlineLevel="1">
      <c r="A72" s="148"/>
      <c r="B72" s="154"/>
      <c r="C72" s="186" t="s">
        <v>244</v>
      </c>
      <c r="D72" s="159"/>
      <c r="E72" s="165">
        <v>0.12</v>
      </c>
      <c r="F72" s="168"/>
      <c r="G72" s="168"/>
      <c r="H72" s="168"/>
      <c r="I72" s="168"/>
      <c r="J72" s="168"/>
      <c r="K72" s="168"/>
      <c r="L72" s="168"/>
      <c r="M72" s="168"/>
      <c r="N72" s="157"/>
      <c r="O72" s="157"/>
      <c r="P72" s="157"/>
      <c r="Q72" s="157"/>
      <c r="R72" s="157"/>
      <c r="S72" s="157"/>
      <c r="T72" s="158"/>
      <c r="U72" s="157"/>
      <c r="V72" s="147"/>
      <c r="W72" s="147"/>
      <c r="X72" s="147"/>
      <c r="Y72" s="147"/>
      <c r="Z72" s="147"/>
      <c r="AA72" s="147"/>
      <c r="AB72" s="147"/>
      <c r="AC72" s="147"/>
      <c r="AD72" s="147"/>
      <c r="AE72" s="147" t="s">
        <v>150</v>
      </c>
      <c r="AF72" s="147">
        <v>0</v>
      </c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</row>
    <row r="73" spans="1:31" ht="12.75">
      <c r="A73" s="149" t="s">
        <v>143</v>
      </c>
      <c r="B73" s="155" t="s">
        <v>65</v>
      </c>
      <c r="C73" s="187" t="s">
        <v>66</v>
      </c>
      <c r="D73" s="160"/>
      <c r="E73" s="166"/>
      <c r="F73" s="169"/>
      <c r="G73" s="169">
        <f>SUMIF(AE74:AE84,"&lt;&gt;NOR",G74:G84)</f>
        <v>0</v>
      </c>
      <c r="H73" s="169"/>
      <c r="I73" s="169">
        <f>SUM(I74:I84)</f>
        <v>44460.66</v>
      </c>
      <c r="J73" s="169"/>
      <c r="K73" s="169">
        <f>SUM(K74:K84)</f>
        <v>34203.25</v>
      </c>
      <c r="L73" s="169"/>
      <c r="M73" s="169">
        <f>SUM(M74:M84)</f>
        <v>0</v>
      </c>
      <c r="N73" s="161"/>
      <c r="O73" s="161">
        <f>SUM(O74:O84)</f>
        <v>7.55542</v>
      </c>
      <c r="P73" s="161"/>
      <c r="Q73" s="161">
        <f>SUM(Q74:Q84)</f>
        <v>0</v>
      </c>
      <c r="R73" s="161"/>
      <c r="S73" s="161"/>
      <c r="T73" s="162"/>
      <c r="U73" s="161">
        <f>SUM(U74:U84)</f>
        <v>65.28999999999999</v>
      </c>
      <c r="AE73" t="s">
        <v>144</v>
      </c>
    </row>
    <row r="74" spans="1:60" ht="12.75" outlineLevel="1">
      <c r="A74" s="148">
        <v>32</v>
      </c>
      <c r="B74" s="154" t="s">
        <v>245</v>
      </c>
      <c r="C74" s="185" t="s">
        <v>246</v>
      </c>
      <c r="D74" s="156" t="s">
        <v>147</v>
      </c>
      <c r="E74" s="164">
        <v>0.8</v>
      </c>
      <c r="F74" s="256">
        <v>0</v>
      </c>
      <c r="G74" s="168">
        <f>E74*F74</f>
        <v>0</v>
      </c>
      <c r="H74" s="168">
        <v>549.37</v>
      </c>
      <c r="I74" s="168">
        <f>ROUND(E74*H74,2)</f>
        <v>439.5</v>
      </c>
      <c r="J74" s="168">
        <v>548.63</v>
      </c>
      <c r="K74" s="168">
        <f>ROUND(E74*J74,2)</f>
        <v>438.9</v>
      </c>
      <c r="L74" s="168">
        <v>21</v>
      </c>
      <c r="M74" s="168">
        <f>G74*(1+L74/100)</f>
        <v>0</v>
      </c>
      <c r="N74" s="157">
        <v>1.89077</v>
      </c>
      <c r="O74" s="157">
        <f>ROUND(E74*N74,5)</f>
        <v>1.51262</v>
      </c>
      <c r="P74" s="157">
        <v>0</v>
      </c>
      <c r="Q74" s="157">
        <f>ROUND(E74*P74,5)</f>
        <v>0</v>
      </c>
      <c r="R74" s="157"/>
      <c r="S74" s="157"/>
      <c r="T74" s="158">
        <v>1.317</v>
      </c>
      <c r="U74" s="157">
        <f>ROUND(E74*T74,2)</f>
        <v>1.05</v>
      </c>
      <c r="V74" s="147"/>
      <c r="W74" s="147"/>
      <c r="X74" s="147"/>
      <c r="Y74" s="147"/>
      <c r="Z74" s="147"/>
      <c r="AA74" s="147"/>
      <c r="AB74" s="147"/>
      <c r="AC74" s="147"/>
      <c r="AD74" s="147"/>
      <c r="AE74" s="147" t="s">
        <v>148</v>
      </c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</row>
    <row r="75" spans="1:60" ht="22.5" outlineLevel="1">
      <c r="A75" s="148"/>
      <c r="B75" s="154"/>
      <c r="C75" s="186" t="s">
        <v>247</v>
      </c>
      <c r="D75" s="159"/>
      <c r="E75" s="165">
        <v>0.8</v>
      </c>
      <c r="F75" s="168"/>
      <c r="G75" s="168"/>
      <c r="H75" s="168"/>
      <c r="I75" s="168"/>
      <c r="J75" s="168"/>
      <c r="K75" s="168"/>
      <c r="L75" s="168"/>
      <c r="M75" s="168"/>
      <c r="N75" s="157"/>
      <c r="O75" s="157"/>
      <c r="P75" s="157"/>
      <c r="Q75" s="157"/>
      <c r="R75" s="157"/>
      <c r="S75" s="157"/>
      <c r="T75" s="158"/>
      <c r="U75" s="157"/>
      <c r="V75" s="147"/>
      <c r="W75" s="147"/>
      <c r="X75" s="147"/>
      <c r="Y75" s="147"/>
      <c r="Z75" s="147"/>
      <c r="AA75" s="147"/>
      <c r="AB75" s="147"/>
      <c r="AC75" s="147"/>
      <c r="AD75" s="147"/>
      <c r="AE75" s="147" t="s">
        <v>150</v>
      </c>
      <c r="AF75" s="147">
        <v>0</v>
      </c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</row>
    <row r="76" spans="1:60" ht="12.75" outlineLevel="1">
      <c r="A76" s="148">
        <v>33</v>
      </c>
      <c r="B76" s="154" t="s">
        <v>248</v>
      </c>
      <c r="C76" s="185" t="s">
        <v>249</v>
      </c>
      <c r="D76" s="156" t="s">
        <v>193</v>
      </c>
      <c r="E76" s="164">
        <v>11.85</v>
      </c>
      <c r="F76" s="256">
        <v>0</v>
      </c>
      <c r="G76" s="168">
        <f aca="true" t="shared" si="3" ref="G75:G83">E76*F76</f>
        <v>0</v>
      </c>
      <c r="H76" s="168">
        <v>370.73</v>
      </c>
      <c r="I76" s="168">
        <f>ROUND(E76*H76,2)</f>
        <v>4393.15</v>
      </c>
      <c r="J76" s="168">
        <v>1058.27</v>
      </c>
      <c r="K76" s="168">
        <f>ROUND(E76*J76,2)</f>
        <v>12540.5</v>
      </c>
      <c r="L76" s="168">
        <v>21</v>
      </c>
      <c r="M76" s="168">
        <f>G76*(1+L76/100)</f>
        <v>0</v>
      </c>
      <c r="N76" s="157">
        <v>0.04751</v>
      </c>
      <c r="O76" s="157">
        <f>ROUND(E76*N76,5)</f>
        <v>0.56299</v>
      </c>
      <c r="P76" s="157">
        <v>0</v>
      </c>
      <c r="Q76" s="157">
        <f>ROUND(E76*P76,5)</f>
        <v>0</v>
      </c>
      <c r="R76" s="157"/>
      <c r="S76" s="157"/>
      <c r="T76" s="158">
        <v>2.27</v>
      </c>
      <c r="U76" s="157">
        <f>ROUND(E76*T76,2)</f>
        <v>26.9</v>
      </c>
      <c r="V76" s="147"/>
      <c r="W76" s="147"/>
      <c r="X76" s="147"/>
      <c r="Y76" s="147"/>
      <c r="Z76" s="147"/>
      <c r="AA76" s="147"/>
      <c r="AB76" s="147"/>
      <c r="AC76" s="147"/>
      <c r="AD76" s="147"/>
      <c r="AE76" s="147" t="s">
        <v>148</v>
      </c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</row>
    <row r="77" spans="1:60" ht="22.5" outlineLevel="1">
      <c r="A77" s="148"/>
      <c r="B77" s="154"/>
      <c r="C77" s="186" t="s">
        <v>250</v>
      </c>
      <c r="D77" s="159"/>
      <c r="E77" s="165">
        <v>11.85</v>
      </c>
      <c r="F77" s="168"/>
      <c r="G77" s="168"/>
      <c r="H77" s="168"/>
      <c r="I77" s="168"/>
      <c r="J77" s="168"/>
      <c r="K77" s="168"/>
      <c r="L77" s="168"/>
      <c r="M77" s="168"/>
      <c r="N77" s="157"/>
      <c r="O77" s="157"/>
      <c r="P77" s="157"/>
      <c r="Q77" s="157"/>
      <c r="R77" s="157"/>
      <c r="S77" s="157"/>
      <c r="T77" s="158"/>
      <c r="U77" s="157"/>
      <c r="V77" s="147"/>
      <c r="W77" s="147"/>
      <c r="X77" s="147"/>
      <c r="Y77" s="147"/>
      <c r="Z77" s="147"/>
      <c r="AA77" s="147"/>
      <c r="AB77" s="147"/>
      <c r="AC77" s="147"/>
      <c r="AD77" s="147"/>
      <c r="AE77" s="147" t="s">
        <v>150</v>
      </c>
      <c r="AF77" s="147">
        <v>0</v>
      </c>
      <c r="AG77" s="147"/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</row>
    <row r="78" spans="1:60" ht="12.75" outlineLevel="1">
      <c r="A78" s="148">
        <v>34</v>
      </c>
      <c r="B78" s="154" t="s">
        <v>251</v>
      </c>
      <c r="C78" s="185" t="s">
        <v>252</v>
      </c>
      <c r="D78" s="156" t="s">
        <v>147</v>
      </c>
      <c r="E78" s="164">
        <v>1.8675</v>
      </c>
      <c r="F78" s="256">
        <v>0</v>
      </c>
      <c r="G78" s="168">
        <f t="shared" si="3"/>
        <v>0</v>
      </c>
      <c r="H78" s="168">
        <v>3241.87</v>
      </c>
      <c r="I78" s="168">
        <f>ROUND(E78*H78,2)</f>
        <v>6054.19</v>
      </c>
      <c r="J78" s="168">
        <v>708.1300000000001</v>
      </c>
      <c r="K78" s="168">
        <f>ROUND(E78*J78,2)</f>
        <v>1322.43</v>
      </c>
      <c r="L78" s="168">
        <v>21</v>
      </c>
      <c r="M78" s="168">
        <f>G78*(1+L78/100)</f>
        <v>0</v>
      </c>
      <c r="N78" s="157">
        <v>2.52511</v>
      </c>
      <c r="O78" s="157">
        <f>ROUND(E78*N78,5)</f>
        <v>4.71564</v>
      </c>
      <c r="P78" s="157">
        <v>0</v>
      </c>
      <c r="Q78" s="157">
        <f>ROUND(E78*P78,5)</f>
        <v>0</v>
      </c>
      <c r="R78" s="157"/>
      <c r="S78" s="157"/>
      <c r="T78" s="158">
        <v>1.448</v>
      </c>
      <c r="U78" s="157">
        <f>ROUND(E78*T78,2)</f>
        <v>2.7</v>
      </c>
      <c r="V78" s="147"/>
      <c r="W78" s="147"/>
      <c r="X78" s="147"/>
      <c r="Y78" s="147"/>
      <c r="Z78" s="147"/>
      <c r="AA78" s="147"/>
      <c r="AB78" s="147"/>
      <c r="AC78" s="147"/>
      <c r="AD78" s="147"/>
      <c r="AE78" s="147" t="s">
        <v>148</v>
      </c>
      <c r="AF78" s="147"/>
      <c r="AG78" s="147"/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</row>
    <row r="79" spans="1:60" ht="12.75" outlineLevel="1">
      <c r="A79" s="148"/>
      <c r="B79" s="154"/>
      <c r="C79" s="186" t="s">
        <v>253</v>
      </c>
      <c r="D79" s="159"/>
      <c r="E79" s="165">
        <v>1.8675</v>
      </c>
      <c r="F79" s="168"/>
      <c r="G79" s="168"/>
      <c r="H79" s="168"/>
      <c r="I79" s="168"/>
      <c r="J79" s="168"/>
      <c r="K79" s="168"/>
      <c r="L79" s="168"/>
      <c r="M79" s="168"/>
      <c r="N79" s="157"/>
      <c r="O79" s="157"/>
      <c r="P79" s="157"/>
      <c r="Q79" s="157"/>
      <c r="R79" s="157"/>
      <c r="S79" s="157"/>
      <c r="T79" s="158"/>
      <c r="U79" s="157"/>
      <c r="V79" s="147"/>
      <c r="W79" s="147"/>
      <c r="X79" s="147"/>
      <c r="Y79" s="147"/>
      <c r="Z79" s="147"/>
      <c r="AA79" s="147"/>
      <c r="AB79" s="147"/>
      <c r="AC79" s="147"/>
      <c r="AD79" s="147"/>
      <c r="AE79" s="147" t="s">
        <v>150</v>
      </c>
      <c r="AF79" s="147">
        <v>0</v>
      </c>
      <c r="AG79" s="147"/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</row>
    <row r="80" spans="1:60" ht="12.75" outlineLevel="1">
      <c r="A80" s="148"/>
      <c r="B80" s="154"/>
      <c r="C80" s="188" t="s">
        <v>254</v>
      </c>
      <c r="D80" s="163"/>
      <c r="E80" s="167">
        <v>1.8675</v>
      </c>
      <c r="F80" s="168"/>
      <c r="G80" s="168"/>
      <c r="H80" s="168"/>
      <c r="I80" s="168"/>
      <c r="J80" s="168"/>
      <c r="K80" s="168"/>
      <c r="L80" s="168"/>
      <c r="M80" s="168"/>
      <c r="N80" s="157"/>
      <c r="O80" s="157"/>
      <c r="P80" s="157"/>
      <c r="Q80" s="157"/>
      <c r="R80" s="157"/>
      <c r="S80" s="157"/>
      <c r="T80" s="158"/>
      <c r="U80" s="157"/>
      <c r="V80" s="147"/>
      <c r="W80" s="147"/>
      <c r="X80" s="147"/>
      <c r="Y80" s="147"/>
      <c r="Z80" s="147"/>
      <c r="AA80" s="147"/>
      <c r="AB80" s="147"/>
      <c r="AC80" s="147"/>
      <c r="AD80" s="147"/>
      <c r="AE80" s="147" t="s">
        <v>150</v>
      </c>
      <c r="AF80" s="147">
        <v>1</v>
      </c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</row>
    <row r="81" spans="1:60" ht="12.75" outlineLevel="1">
      <c r="A81" s="148">
        <v>35</v>
      </c>
      <c r="B81" s="154" t="s">
        <v>255</v>
      </c>
      <c r="C81" s="185" t="s">
        <v>256</v>
      </c>
      <c r="D81" s="156" t="s">
        <v>188</v>
      </c>
      <c r="E81" s="164">
        <v>0.24651</v>
      </c>
      <c r="F81" s="256">
        <v>0</v>
      </c>
      <c r="G81" s="168">
        <f t="shared" si="3"/>
        <v>0</v>
      </c>
      <c r="H81" s="168">
        <v>57930.19</v>
      </c>
      <c r="I81" s="168">
        <f>ROUND(E81*H81,2)</f>
        <v>14280.37</v>
      </c>
      <c r="J81" s="168">
        <v>15559.809999999998</v>
      </c>
      <c r="K81" s="168">
        <f>ROUND(E81*J81,2)</f>
        <v>3835.65</v>
      </c>
      <c r="L81" s="168">
        <v>21</v>
      </c>
      <c r="M81" s="168">
        <f>G81*(1+L81/100)</f>
        <v>0</v>
      </c>
      <c r="N81" s="157">
        <v>1.01665</v>
      </c>
      <c r="O81" s="157">
        <f>ROUND(E81*N81,5)</f>
        <v>0.25061</v>
      </c>
      <c r="P81" s="157">
        <v>0</v>
      </c>
      <c r="Q81" s="157">
        <f>ROUND(E81*P81,5)</f>
        <v>0</v>
      </c>
      <c r="R81" s="157"/>
      <c r="S81" s="157"/>
      <c r="T81" s="158">
        <v>27.673</v>
      </c>
      <c r="U81" s="157">
        <f>ROUND(E81*T81,2)</f>
        <v>6.82</v>
      </c>
      <c r="V81" s="147"/>
      <c r="W81" s="147"/>
      <c r="X81" s="147"/>
      <c r="Y81" s="147"/>
      <c r="Z81" s="147"/>
      <c r="AA81" s="147"/>
      <c r="AB81" s="147"/>
      <c r="AC81" s="147"/>
      <c r="AD81" s="147"/>
      <c r="AE81" s="147" t="s">
        <v>148</v>
      </c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</row>
    <row r="82" spans="1:60" ht="22.5" outlineLevel="1">
      <c r="A82" s="148"/>
      <c r="B82" s="154"/>
      <c r="C82" s="186" t="s">
        <v>257</v>
      </c>
      <c r="D82" s="159"/>
      <c r="E82" s="165">
        <v>0.24651</v>
      </c>
      <c r="F82" s="168"/>
      <c r="G82" s="168"/>
      <c r="H82" s="168"/>
      <c r="I82" s="168"/>
      <c r="J82" s="168"/>
      <c r="K82" s="168"/>
      <c r="L82" s="168"/>
      <c r="M82" s="168"/>
      <c r="N82" s="157"/>
      <c r="O82" s="157"/>
      <c r="P82" s="157"/>
      <c r="Q82" s="157"/>
      <c r="R82" s="157"/>
      <c r="S82" s="157"/>
      <c r="T82" s="158"/>
      <c r="U82" s="157"/>
      <c r="V82" s="147"/>
      <c r="W82" s="147"/>
      <c r="X82" s="147"/>
      <c r="Y82" s="147"/>
      <c r="Z82" s="147"/>
      <c r="AA82" s="147"/>
      <c r="AB82" s="147"/>
      <c r="AC82" s="147"/>
      <c r="AD82" s="147"/>
      <c r="AE82" s="147" t="s">
        <v>150</v>
      </c>
      <c r="AF82" s="147">
        <v>0</v>
      </c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</row>
    <row r="83" spans="1:60" ht="12.75" outlineLevel="1">
      <c r="A83" s="148">
        <v>36</v>
      </c>
      <c r="B83" s="154" t="s">
        <v>258</v>
      </c>
      <c r="C83" s="185" t="s">
        <v>259</v>
      </c>
      <c r="D83" s="156" t="s">
        <v>193</v>
      </c>
      <c r="E83" s="164">
        <v>27.82</v>
      </c>
      <c r="F83" s="256">
        <v>0</v>
      </c>
      <c r="G83" s="168">
        <f t="shared" si="3"/>
        <v>0</v>
      </c>
      <c r="H83" s="168">
        <v>693.51</v>
      </c>
      <c r="I83" s="168">
        <f>ROUND(E83*H83,2)</f>
        <v>19293.45</v>
      </c>
      <c r="J83" s="168">
        <v>577.49</v>
      </c>
      <c r="K83" s="168">
        <f>ROUND(E83*J83,2)</f>
        <v>16065.77</v>
      </c>
      <c r="L83" s="168">
        <v>21</v>
      </c>
      <c r="M83" s="168">
        <f>G83*(1+L83/100)</f>
        <v>0</v>
      </c>
      <c r="N83" s="157">
        <v>0.01846</v>
      </c>
      <c r="O83" s="157">
        <f>ROUND(E83*N83,5)</f>
        <v>0.51356</v>
      </c>
      <c r="P83" s="157">
        <v>0</v>
      </c>
      <c r="Q83" s="157">
        <f>ROUND(E83*P83,5)</f>
        <v>0</v>
      </c>
      <c r="R83" s="157"/>
      <c r="S83" s="157"/>
      <c r="T83" s="158">
        <v>1</v>
      </c>
      <c r="U83" s="157">
        <f>ROUND(E83*T83,2)</f>
        <v>27.82</v>
      </c>
      <c r="V83" s="147"/>
      <c r="W83" s="147"/>
      <c r="X83" s="147"/>
      <c r="Y83" s="147"/>
      <c r="Z83" s="147"/>
      <c r="AA83" s="147"/>
      <c r="AB83" s="147"/>
      <c r="AC83" s="147"/>
      <c r="AD83" s="147"/>
      <c r="AE83" s="147" t="s">
        <v>148</v>
      </c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</row>
    <row r="84" spans="1:60" ht="12.75" outlineLevel="1">
      <c r="A84" s="148"/>
      <c r="B84" s="154"/>
      <c r="C84" s="186" t="s">
        <v>260</v>
      </c>
      <c r="D84" s="159"/>
      <c r="E84" s="165">
        <v>27.82</v>
      </c>
      <c r="F84" s="168"/>
      <c r="G84" s="168"/>
      <c r="H84" s="168"/>
      <c r="I84" s="168"/>
      <c r="J84" s="168"/>
      <c r="K84" s="168"/>
      <c r="L84" s="168"/>
      <c r="M84" s="168"/>
      <c r="N84" s="157"/>
      <c r="O84" s="157"/>
      <c r="P84" s="157"/>
      <c r="Q84" s="157"/>
      <c r="R84" s="157"/>
      <c r="S84" s="157"/>
      <c r="T84" s="158"/>
      <c r="U84" s="157"/>
      <c r="V84" s="147"/>
      <c r="W84" s="147"/>
      <c r="X84" s="147"/>
      <c r="Y84" s="147"/>
      <c r="Z84" s="147"/>
      <c r="AA84" s="147"/>
      <c r="AB84" s="147"/>
      <c r="AC84" s="147"/>
      <c r="AD84" s="147"/>
      <c r="AE84" s="147" t="s">
        <v>150</v>
      </c>
      <c r="AF84" s="147">
        <v>0</v>
      </c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</row>
    <row r="85" spans="1:31" ht="12.75">
      <c r="A85" s="149" t="s">
        <v>143</v>
      </c>
      <c r="B85" s="155" t="s">
        <v>67</v>
      </c>
      <c r="C85" s="187" t="s">
        <v>68</v>
      </c>
      <c r="D85" s="160"/>
      <c r="E85" s="166"/>
      <c r="F85" s="169"/>
      <c r="G85" s="169">
        <f>SUMIF(AE86:AE91,"&lt;&gt;NOR",G86:G91)</f>
        <v>0</v>
      </c>
      <c r="H85" s="169"/>
      <c r="I85" s="169">
        <f>SUM(I86:I91)</f>
        <v>40102.88</v>
      </c>
      <c r="J85" s="169"/>
      <c r="K85" s="169">
        <f>SUM(K86:K91)</f>
        <v>30933.920000000002</v>
      </c>
      <c r="L85" s="169"/>
      <c r="M85" s="169">
        <f>SUM(M86:M91)</f>
        <v>0</v>
      </c>
      <c r="N85" s="161"/>
      <c r="O85" s="161">
        <f>SUM(O86:O91)</f>
        <v>31.338099999999997</v>
      </c>
      <c r="P85" s="161"/>
      <c r="Q85" s="161">
        <f>SUM(Q86:Q91)</f>
        <v>0</v>
      </c>
      <c r="R85" s="161"/>
      <c r="S85" s="161"/>
      <c r="T85" s="162"/>
      <c r="U85" s="161">
        <f>SUM(U86:U91)</f>
        <v>51.56999999999999</v>
      </c>
      <c r="AE85" t="s">
        <v>144</v>
      </c>
    </row>
    <row r="86" spans="1:60" ht="22.5" outlineLevel="1">
      <c r="A86" s="148">
        <v>37</v>
      </c>
      <c r="B86" s="154" t="s">
        <v>261</v>
      </c>
      <c r="C86" s="185" t="s">
        <v>262</v>
      </c>
      <c r="D86" s="156" t="s">
        <v>193</v>
      </c>
      <c r="E86" s="164">
        <v>37.269999999999996</v>
      </c>
      <c r="F86" s="256">
        <v>0</v>
      </c>
      <c r="G86" s="168">
        <f>E86*F86</f>
        <v>0</v>
      </c>
      <c r="H86" s="168">
        <v>781.05</v>
      </c>
      <c r="I86" s="168">
        <f>ROUND(E86*H86,2)</f>
        <v>29109.73</v>
      </c>
      <c r="J86" s="168">
        <v>728.95</v>
      </c>
      <c r="K86" s="168">
        <f>ROUND(E86*J86,2)</f>
        <v>27167.97</v>
      </c>
      <c r="L86" s="168">
        <v>21</v>
      </c>
      <c r="M86" s="168">
        <f>G86*(1+L86/100)</f>
        <v>0</v>
      </c>
      <c r="N86" s="157">
        <v>0.66955</v>
      </c>
      <c r="O86" s="157">
        <f>ROUND(E86*N86,5)</f>
        <v>24.95413</v>
      </c>
      <c r="P86" s="157">
        <v>0</v>
      </c>
      <c r="Q86" s="157">
        <f>ROUND(E86*P86,5)</f>
        <v>0</v>
      </c>
      <c r="R86" s="157"/>
      <c r="S86" s="157"/>
      <c r="T86" s="158">
        <v>1.18485</v>
      </c>
      <c r="U86" s="157">
        <f>ROUND(E86*T86,2)</f>
        <v>44.16</v>
      </c>
      <c r="V86" s="147"/>
      <c r="W86" s="147"/>
      <c r="X86" s="147"/>
      <c r="Y86" s="147"/>
      <c r="Z86" s="147"/>
      <c r="AA86" s="147"/>
      <c r="AB86" s="147"/>
      <c r="AC86" s="147"/>
      <c r="AD86" s="147"/>
      <c r="AE86" s="147" t="s">
        <v>178</v>
      </c>
      <c r="AF86" s="147"/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</row>
    <row r="87" spans="1:60" ht="12.75" outlineLevel="1">
      <c r="A87" s="148"/>
      <c r="B87" s="154"/>
      <c r="C87" s="186" t="s">
        <v>263</v>
      </c>
      <c r="D87" s="159"/>
      <c r="E87" s="165">
        <v>21.27</v>
      </c>
      <c r="F87" s="168"/>
      <c r="G87" s="168"/>
      <c r="H87" s="168"/>
      <c r="I87" s="168"/>
      <c r="J87" s="168"/>
      <c r="K87" s="168"/>
      <c r="L87" s="168"/>
      <c r="M87" s="168"/>
      <c r="N87" s="157"/>
      <c r="O87" s="157"/>
      <c r="P87" s="157"/>
      <c r="Q87" s="157"/>
      <c r="R87" s="157"/>
      <c r="S87" s="157"/>
      <c r="T87" s="158"/>
      <c r="U87" s="157"/>
      <c r="V87" s="147"/>
      <c r="W87" s="147"/>
      <c r="X87" s="147"/>
      <c r="Y87" s="147"/>
      <c r="Z87" s="147"/>
      <c r="AA87" s="147"/>
      <c r="AB87" s="147"/>
      <c r="AC87" s="147"/>
      <c r="AD87" s="147"/>
      <c r="AE87" s="147" t="s">
        <v>150</v>
      </c>
      <c r="AF87" s="147">
        <v>0</v>
      </c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</row>
    <row r="88" spans="1:60" ht="12.75" outlineLevel="1">
      <c r="A88" s="148"/>
      <c r="B88" s="154"/>
      <c r="C88" s="186" t="s">
        <v>264</v>
      </c>
      <c r="D88" s="159"/>
      <c r="E88" s="165">
        <v>16</v>
      </c>
      <c r="F88" s="168"/>
      <c r="G88" s="168"/>
      <c r="H88" s="168"/>
      <c r="I88" s="168"/>
      <c r="J88" s="168"/>
      <c r="K88" s="168"/>
      <c r="L88" s="168"/>
      <c r="M88" s="168"/>
      <c r="N88" s="157"/>
      <c r="O88" s="157"/>
      <c r="P88" s="157"/>
      <c r="Q88" s="157"/>
      <c r="R88" s="157"/>
      <c r="S88" s="157"/>
      <c r="T88" s="158"/>
      <c r="U88" s="157"/>
      <c r="V88" s="147"/>
      <c r="W88" s="147"/>
      <c r="X88" s="147"/>
      <c r="Y88" s="147"/>
      <c r="Z88" s="147"/>
      <c r="AA88" s="147"/>
      <c r="AB88" s="147"/>
      <c r="AC88" s="147"/>
      <c r="AD88" s="147"/>
      <c r="AE88" s="147" t="s">
        <v>150</v>
      </c>
      <c r="AF88" s="147">
        <v>0</v>
      </c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</row>
    <row r="89" spans="1:60" ht="12.75" outlineLevel="1">
      <c r="A89" s="148">
        <v>38</v>
      </c>
      <c r="B89" s="154" t="s">
        <v>265</v>
      </c>
      <c r="C89" s="185" t="s">
        <v>266</v>
      </c>
      <c r="D89" s="156" t="s">
        <v>267</v>
      </c>
      <c r="E89" s="164">
        <v>52.9</v>
      </c>
      <c r="F89" s="256">
        <v>0</v>
      </c>
      <c r="G89" s="168">
        <f>E89*F89</f>
        <v>0</v>
      </c>
      <c r="H89" s="168">
        <v>207.81</v>
      </c>
      <c r="I89" s="168">
        <f>ROUND(E89*H89,2)</f>
        <v>10993.15</v>
      </c>
      <c r="J89" s="168">
        <v>71.19</v>
      </c>
      <c r="K89" s="168">
        <f>ROUND(E89*J89,2)</f>
        <v>3765.95</v>
      </c>
      <c r="L89" s="168">
        <v>21</v>
      </c>
      <c r="M89" s="168">
        <f>G89*(1+L89/100)</f>
        <v>0</v>
      </c>
      <c r="N89" s="157">
        <v>0.12068</v>
      </c>
      <c r="O89" s="157">
        <f>ROUND(E89*N89,5)</f>
        <v>6.38397</v>
      </c>
      <c r="P89" s="157">
        <v>0</v>
      </c>
      <c r="Q89" s="157">
        <f>ROUND(E89*P89,5)</f>
        <v>0</v>
      </c>
      <c r="R89" s="157"/>
      <c r="S89" s="157"/>
      <c r="T89" s="158">
        <v>0.14</v>
      </c>
      <c r="U89" s="157">
        <f>ROUND(E89*T89,2)</f>
        <v>7.41</v>
      </c>
      <c r="V89" s="147"/>
      <c r="W89" s="147"/>
      <c r="X89" s="147"/>
      <c r="Y89" s="147"/>
      <c r="Z89" s="147"/>
      <c r="AA89" s="147"/>
      <c r="AB89" s="147"/>
      <c r="AC89" s="147"/>
      <c r="AD89" s="147"/>
      <c r="AE89" s="147" t="s">
        <v>148</v>
      </c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</row>
    <row r="90" spans="1:60" ht="12.75" outlineLevel="1">
      <c r="A90" s="148"/>
      <c r="B90" s="154"/>
      <c r="C90" s="186" t="s">
        <v>268</v>
      </c>
      <c r="D90" s="159"/>
      <c r="E90" s="165">
        <v>30.9</v>
      </c>
      <c r="F90" s="168"/>
      <c r="G90" s="168"/>
      <c r="H90" s="168"/>
      <c r="I90" s="168"/>
      <c r="J90" s="168"/>
      <c r="K90" s="168"/>
      <c r="L90" s="168"/>
      <c r="M90" s="168"/>
      <c r="N90" s="157"/>
      <c r="O90" s="157"/>
      <c r="P90" s="157"/>
      <c r="Q90" s="157"/>
      <c r="R90" s="157"/>
      <c r="S90" s="157"/>
      <c r="T90" s="158"/>
      <c r="U90" s="157"/>
      <c r="V90" s="147"/>
      <c r="W90" s="147"/>
      <c r="X90" s="147"/>
      <c r="Y90" s="147"/>
      <c r="Z90" s="147"/>
      <c r="AA90" s="147"/>
      <c r="AB90" s="147"/>
      <c r="AC90" s="147"/>
      <c r="AD90" s="147"/>
      <c r="AE90" s="147" t="s">
        <v>150</v>
      </c>
      <c r="AF90" s="147">
        <v>0</v>
      </c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</row>
    <row r="91" spans="1:60" ht="12.75" outlineLevel="1">
      <c r="A91" s="148"/>
      <c r="B91" s="154"/>
      <c r="C91" s="186" t="s">
        <v>269</v>
      </c>
      <c r="D91" s="159"/>
      <c r="E91" s="165">
        <v>22</v>
      </c>
      <c r="F91" s="168"/>
      <c r="G91" s="168"/>
      <c r="H91" s="168"/>
      <c r="I91" s="168"/>
      <c r="J91" s="168"/>
      <c r="K91" s="168"/>
      <c r="L91" s="168"/>
      <c r="M91" s="168"/>
      <c r="N91" s="157"/>
      <c r="O91" s="157"/>
      <c r="P91" s="157"/>
      <c r="Q91" s="157"/>
      <c r="R91" s="157"/>
      <c r="S91" s="157"/>
      <c r="T91" s="158"/>
      <c r="U91" s="157"/>
      <c r="V91" s="147"/>
      <c r="W91" s="147"/>
      <c r="X91" s="147"/>
      <c r="Y91" s="147"/>
      <c r="Z91" s="147"/>
      <c r="AA91" s="147"/>
      <c r="AB91" s="147"/>
      <c r="AC91" s="147"/>
      <c r="AD91" s="147"/>
      <c r="AE91" s="147" t="s">
        <v>150</v>
      </c>
      <c r="AF91" s="147">
        <v>0</v>
      </c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</row>
    <row r="92" spans="1:31" ht="12.75">
      <c r="A92" s="149" t="s">
        <v>143</v>
      </c>
      <c r="B92" s="155" t="s">
        <v>69</v>
      </c>
      <c r="C92" s="187" t="s">
        <v>70</v>
      </c>
      <c r="D92" s="160"/>
      <c r="E92" s="166"/>
      <c r="F92" s="169"/>
      <c r="G92" s="169">
        <f>SUMIF(AE93:AE110,"&lt;&gt;NOR",G93:G110)</f>
        <v>0</v>
      </c>
      <c r="H92" s="169"/>
      <c r="I92" s="169">
        <f>SUM(I93:I110)</f>
        <v>28105.25</v>
      </c>
      <c r="J92" s="169"/>
      <c r="K92" s="169">
        <f>SUM(K93:K110)</f>
        <v>55158.26</v>
      </c>
      <c r="L92" s="169"/>
      <c r="M92" s="169">
        <f>SUM(M93:M110)</f>
        <v>0</v>
      </c>
      <c r="N92" s="161"/>
      <c r="O92" s="161">
        <f>SUM(O93:O110)</f>
        <v>1.63486</v>
      </c>
      <c r="P92" s="161"/>
      <c r="Q92" s="161">
        <f>SUM(Q93:Q110)</f>
        <v>0</v>
      </c>
      <c r="R92" s="161"/>
      <c r="S92" s="161"/>
      <c r="T92" s="162"/>
      <c r="U92" s="161">
        <f>SUM(U93:U110)</f>
        <v>103.76</v>
      </c>
      <c r="AE92" t="s">
        <v>144</v>
      </c>
    </row>
    <row r="93" spans="1:60" ht="12.75" outlineLevel="1">
      <c r="A93" s="148">
        <v>39</v>
      </c>
      <c r="B93" s="154" t="s">
        <v>270</v>
      </c>
      <c r="C93" s="185" t="s">
        <v>271</v>
      </c>
      <c r="D93" s="156" t="s">
        <v>193</v>
      </c>
      <c r="E93" s="164">
        <v>7.9925</v>
      </c>
      <c r="F93" s="256">
        <v>0</v>
      </c>
      <c r="G93" s="168">
        <f>E93*F93</f>
        <v>0</v>
      </c>
      <c r="H93" s="168">
        <v>17.23</v>
      </c>
      <c r="I93" s="168">
        <f>ROUND(E93*H93,2)</f>
        <v>137.71</v>
      </c>
      <c r="J93" s="168">
        <v>36.370000000000005</v>
      </c>
      <c r="K93" s="168">
        <f>ROUND(E93*J93,2)</f>
        <v>290.69</v>
      </c>
      <c r="L93" s="168">
        <v>21</v>
      </c>
      <c r="M93" s="168">
        <f>G93*(1+L93/100)</f>
        <v>0</v>
      </c>
      <c r="N93" s="157">
        <v>4E-05</v>
      </c>
      <c r="O93" s="157">
        <f>ROUND(E93*N93,5)</f>
        <v>0.00032</v>
      </c>
      <c r="P93" s="157">
        <v>0</v>
      </c>
      <c r="Q93" s="157">
        <f>ROUND(E93*P93,5)</f>
        <v>0</v>
      </c>
      <c r="R93" s="157"/>
      <c r="S93" s="157"/>
      <c r="T93" s="158">
        <v>0.078</v>
      </c>
      <c r="U93" s="157">
        <f>ROUND(E93*T93,2)</f>
        <v>0.62</v>
      </c>
      <c r="V93" s="147"/>
      <c r="W93" s="147"/>
      <c r="X93" s="147"/>
      <c r="Y93" s="147"/>
      <c r="Z93" s="147"/>
      <c r="AA93" s="147"/>
      <c r="AB93" s="147"/>
      <c r="AC93" s="147"/>
      <c r="AD93" s="147"/>
      <c r="AE93" s="147" t="s">
        <v>148</v>
      </c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</row>
    <row r="94" spans="1:60" ht="22.5" outlineLevel="1">
      <c r="A94" s="148"/>
      <c r="B94" s="154"/>
      <c r="C94" s="186" t="s">
        <v>272</v>
      </c>
      <c r="D94" s="159"/>
      <c r="E94" s="165">
        <v>7.9925</v>
      </c>
      <c r="F94" s="168"/>
      <c r="G94" s="168"/>
      <c r="H94" s="168"/>
      <c r="I94" s="168"/>
      <c r="J94" s="168"/>
      <c r="K94" s="168"/>
      <c r="L94" s="168"/>
      <c r="M94" s="168"/>
      <c r="N94" s="157"/>
      <c r="O94" s="157"/>
      <c r="P94" s="157"/>
      <c r="Q94" s="157"/>
      <c r="R94" s="157"/>
      <c r="S94" s="157"/>
      <c r="T94" s="158"/>
      <c r="U94" s="157"/>
      <c r="V94" s="147"/>
      <c r="W94" s="147"/>
      <c r="X94" s="147"/>
      <c r="Y94" s="147"/>
      <c r="Z94" s="147"/>
      <c r="AA94" s="147"/>
      <c r="AB94" s="147"/>
      <c r="AC94" s="147"/>
      <c r="AD94" s="147"/>
      <c r="AE94" s="147" t="s">
        <v>150</v>
      </c>
      <c r="AF94" s="147">
        <v>0</v>
      </c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</row>
    <row r="95" spans="1:60" ht="22.5" outlineLevel="1">
      <c r="A95" s="148">
        <v>40</v>
      </c>
      <c r="B95" s="154" t="s">
        <v>273</v>
      </c>
      <c r="C95" s="185" t="s">
        <v>274</v>
      </c>
      <c r="D95" s="156" t="s">
        <v>193</v>
      </c>
      <c r="E95" s="164">
        <v>182.3165</v>
      </c>
      <c r="F95" s="256">
        <v>0</v>
      </c>
      <c r="G95" s="168">
        <f>E95*F95</f>
        <v>0</v>
      </c>
      <c r="H95" s="168">
        <v>148.03</v>
      </c>
      <c r="I95" s="168">
        <f>ROUND(E95*H95,2)</f>
        <v>26988.31</v>
      </c>
      <c r="J95" s="168">
        <v>196.47</v>
      </c>
      <c r="K95" s="168">
        <f>ROUND(E95*J95,2)</f>
        <v>35819.72</v>
      </c>
      <c r="L95" s="168">
        <v>21</v>
      </c>
      <c r="M95" s="168">
        <f>G95*(1+L95/100)</f>
        <v>0</v>
      </c>
      <c r="N95" s="157">
        <v>0.00491</v>
      </c>
      <c r="O95" s="157">
        <f>ROUND(E95*N95,5)</f>
        <v>0.89517</v>
      </c>
      <c r="P95" s="157">
        <v>0</v>
      </c>
      <c r="Q95" s="157">
        <f>ROUND(E95*P95,5)</f>
        <v>0</v>
      </c>
      <c r="R95" s="157"/>
      <c r="S95" s="157"/>
      <c r="T95" s="158">
        <v>0.362</v>
      </c>
      <c r="U95" s="157">
        <f>ROUND(E95*T95,2)</f>
        <v>66</v>
      </c>
      <c r="V95" s="147"/>
      <c r="W95" s="147"/>
      <c r="X95" s="147"/>
      <c r="Y95" s="147"/>
      <c r="Z95" s="147"/>
      <c r="AA95" s="147"/>
      <c r="AB95" s="147"/>
      <c r="AC95" s="147"/>
      <c r="AD95" s="147"/>
      <c r="AE95" s="147" t="s">
        <v>148</v>
      </c>
      <c r="AF95" s="147"/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</row>
    <row r="96" spans="1:60" ht="12.75" outlineLevel="1">
      <c r="A96" s="148"/>
      <c r="B96" s="154"/>
      <c r="C96" s="186" t="s">
        <v>275</v>
      </c>
      <c r="D96" s="159"/>
      <c r="E96" s="165">
        <v>17.999</v>
      </c>
      <c r="F96" s="168"/>
      <c r="G96" s="168"/>
      <c r="H96" s="168"/>
      <c r="I96" s="168"/>
      <c r="J96" s="168"/>
      <c r="K96" s="168"/>
      <c r="L96" s="168"/>
      <c r="M96" s="168"/>
      <c r="N96" s="157"/>
      <c r="O96" s="157"/>
      <c r="P96" s="157"/>
      <c r="Q96" s="157"/>
      <c r="R96" s="157"/>
      <c r="S96" s="157"/>
      <c r="T96" s="158"/>
      <c r="U96" s="157"/>
      <c r="V96" s="147"/>
      <c r="W96" s="147"/>
      <c r="X96" s="147"/>
      <c r="Y96" s="147"/>
      <c r="Z96" s="147"/>
      <c r="AA96" s="147"/>
      <c r="AB96" s="147"/>
      <c r="AC96" s="147"/>
      <c r="AD96" s="147"/>
      <c r="AE96" s="147" t="s">
        <v>150</v>
      </c>
      <c r="AF96" s="147">
        <v>0</v>
      </c>
      <c r="AG96" s="147"/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</row>
    <row r="97" spans="1:60" ht="12.75" outlineLevel="1">
      <c r="A97" s="148"/>
      <c r="B97" s="154"/>
      <c r="C97" s="186" t="s">
        <v>276</v>
      </c>
      <c r="D97" s="159"/>
      <c r="E97" s="165">
        <v>21.0315</v>
      </c>
      <c r="F97" s="168"/>
      <c r="G97" s="168"/>
      <c r="H97" s="168"/>
      <c r="I97" s="168"/>
      <c r="J97" s="168"/>
      <c r="K97" s="168"/>
      <c r="L97" s="168"/>
      <c r="M97" s="168"/>
      <c r="N97" s="157"/>
      <c r="O97" s="157"/>
      <c r="P97" s="157"/>
      <c r="Q97" s="157"/>
      <c r="R97" s="157"/>
      <c r="S97" s="157"/>
      <c r="T97" s="158"/>
      <c r="U97" s="157"/>
      <c r="V97" s="147"/>
      <c r="W97" s="147"/>
      <c r="X97" s="147"/>
      <c r="Y97" s="147"/>
      <c r="Z97" s="147"/>
      <c r="AA97" s="147"/>
      <c r="AB97" s="147"/>
      <c r="AC97" s="147"/>
      <c r="AD97" s="147"/>
      <c r="AE97" s="147" t="s">
        <v>150</v>
      </c>
      <c r="AF97" s="147">
        <v>0</v>
      </c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</row>
    <row r="98" spans="1:60" ht="12.75" outlineLevel="1">
      <c r="A98" s="148"/>
      <c r="B98" s="154"/>
      <c r="C98" s="186" t="s">
        <v>277</v>
      </c>
      <c r="D98" s="159"/>
      <c r="E98" s="165">
        <v>20.674</v>
      </c>
      <c r="F98" s="168"/>
      <c r="G98" s="168"/>
      <c r="H98" s="168"/>
      <c r="I98" s="168"/>
      <c r="J98" s="168"/>
      <c r="K98" s="168"/>
      <c r="L98" s="168"/>
      <c r="M98" s="168"/>
      <c r="N98" s="157"/>
      <c r="O98" s="157"/>
      <c r="P98" s="157"/>
      <c r="Q98" s="157"/>
      <c r="R98" s="157"/>
      <c r="S98" s="157"/>
      <c r="T98" s="158"/>
      <c r="U98" s="157"/>
      <c r="V98" s="147"/>
      <c r="W98" s="147"/>
      <c r="X98" s="147"/>
      <c r="Y98" s="147"/>
      <c r="Z98" s="147"/>
      <c r="AA98" s="147"/>
      <c r="AB98" s="147"/>
      <c r="AC98" s="147"/>
      <c r="AD98" s="147"/>
      <c r="AE98" s="147" t="s">
        <v>150</v>
      </c>
      <c r="AF98" s="147">
        <v>0</v>
      </c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</row>
    <row r="99" spans="1:60" ht="12.75" outlineLevel="1">
      <c r="A99" s="148"/>
      <c r="B99" s="154"/>
      <c r="C99" s="186" t="s">
        <v>278</v>
      </c>
      <c r="D99" s="159"/>
      <c r="E99" s="165">
        <v>14.871</v>
      </c>
      <c r="F99" s="168"/>
      <c r="G99" s="168"/>
      <c r="H99" s="168"/>
      <c r="I99" s="168"/>
      <c r="J99" s="168"/>
      <c r="K99" s="168"/>
      <c r="L99" s="168"/>
      <c r="M99" s="168"/>
      <c r="N99" s="157"/>
      <c r="O99" s="157"/>
      <c r="P99" s="157"/>
      <c r="Q99" s="157"/>
      <c r="R99" s="157"/>
      <c r="S99" s="157"/>
      <c r="T99" s="158"/>
      <c r="U99" s="157"/>
      <c r="V99" s="147"/>
      <c r="W99" s="147"/>
      <c r="X99" s="147"/>
      <c r="Y99" s="147"/>
      <c r="Z99" s="147"/>
      <c r="AA99" s="147"/>
      <c r="AB99" s="147"/>
      <c r="AC99" s="147"/>
      <c r="AD99" s="147"/>
      <c r="AE99" s="147" t="s">
        <v>150</v>
      </c>
      <c r="AF99" s="147">
        <v>0</v>
      </c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</row>
    <row r="100" spans="1:60" ht="12.75" outlineLevel="1">
      <c r="A100" s="148"/>
      <c r="B100" s="154"/>
      <c r="C100" s="186" t="s">
        <v>279</v>
      </c>
      <c r="D100" s="159"/>
      <c r="E100" s="165">
        <v>14.871</v>
      </c>
      <c r="F100" s="168"/>
      <c r="G100" s="168"/>
      <c r="H100" s="168"/>
      <c r="I100" s="168"/>
      <c r="J100" s="168"/>
      <c r="K100" s="168"/>
      <c r="L100" s="168"/>
      <c r="M100" s="168"/>
      <c r="N100" s="157"/>
      <c r="O100" s="157"/>
      <c r="P100" s="157"/>
      <c r="Q100" s="157"/>
      <c r="R100" s="157"/>
      <c r="S100" s="157"/>
      <c r="T100" s="158"/>
      <c r="U100" s="15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 t="s">
        <v>150</v>
      </c>
      <c r="AF100" s="147">
        <v>0</v>
      </c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</row>
    <row r="101" spans="1:60" ht="12.75" outlineLevel="1">
      <c r="A101" s="148"/>
      <c r="B101" s="154"/>
      <c r="C101" s="186" t="s">
        <v>280</v>
      </c>
      <c r="D101" s="159"/>
      <c r="E101" s="165">
        <v>21.977</v>
      </c>
      <c r="F101" s="168"/>
      <c r="G101" s="168"/>
      <c r="H101" s="168"/>
      <c r="I101" s="168"/>
      <c r="J101" s="168"/>
      <c r="K101" s="168"/>
      <c r="L101" s="168"/>
      <c r="M101" s="168"/>
      <c r="N101" s="157"/>
      <c r="O101" s="157"/>
      <c r="P101" s="157"/>
      <c r="Q101" s="157"/>
      <c r="R101" s="157"/>
      <c r="S101" s="157"/>
      <c r="T101" s="158"/>
      <c r="U101" s="15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 t="s">
        <v>150</v>
      </c>
      <c r="AF101" s="147">
        <v>0</v>
      </c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2" spans="1:60" ht="12.75" outlineLevel="1">
      <c r="A102" s="148"/>
      <c r="B102" s="154"/>
      <c r="C102" s="186" t="s">
        <v>281</v>
      </c>
      <c r="D102" s="159"/>
      <c r="E102" s="165">
        <v>14.871</v>
      </c>
      <c r="F102" s="168"/>
      <c r="G102" s="168"/>
      <c r="H102" s="168"/>
      <c r="I102" s="168"/>
      <c r="J102" s="168"/>
      <c r="K102" s="168"/>
      <c r="L102" s="168"/>
      <c r="M102" s="168"/>
      <c r="N102" s="157"/>
      <c r="O102" s="157"/>
      <c r="P102" s="157"/>
      <c r="Q102" s="157"/>
      <c r="R102" s="157"/>
      <c r="S102" s="157"/>
      <c r="T102" s="158"/>
      <c r="U102" s="15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 t="s">
        <v>150</v>
      </c>
      <c r="AF102" s="147">
        <v>0</v>
      </c>
      <c r="AG102" s="147"/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</row>
    <row r="103" spans="1:60" ht="12.75" outlineLevel="1">
      <c r="A103" s="148"/>
      <c r="B103" s="154"/>
      <c r="C103" s="186" t="s">
        <v>282</v>
      </c>
      <c r="D103" s="159"/>
      <c r="E103" s="165">
        <v>14.871</v>
      </c>
      <c r="F103" s="168"/>
      <c r="G103" s="168"/>
      <c r="H103" s="168"/>
      <c r="I103" s="168"/>
      <c r="J103" s="168"/>
      <c r="K103" s="168"/>
      <c r="L103" s="168"/>
      <c r="M103" s="168"/>
      <c r="N103" s="157"/>
      <c r="O103" s="157"/>
      <c r="P103" s="157"/>
      <c r="Q103" s="157"/>
      <c r="R103" s="157"/>
      <c r="S103" s="157"/>
      <c r="T103" s="158"/>
      <c r="U103" s="15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 t="s">
        <v>150</v>
      </c>
      <c r="AF103" s="147">
        <v>0</v>
      </c>
      <c r="AG103" s="147"/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7"/>
      <c r="BH103" s="147"/>
    </row>
    <row r="104" spans="1:60" ht="12.75" outlineLevel="1">
      <c r="A104" s="148"/>
      <c r="B104" s="154"/>
      <c r="C104" s="186" t="s">
        <v>283</v>
      </c>
      <c r="D104" s="159"/>
      <c r="E104" s="165">
        <v>15.366</v>
      </c>
      <c r="F104" s="168"/>
      <c r="G104" s="168"/>
      <c r="H104" s="168"/>
      <c r="I104" s="168"/>
      <c r="J104" s="168"/>
      <c r="K104" s="168"/>
      <c r="L104" s="168"/>
      <c r="M104" s="168"/>
      <c r="N104" s="157"/>
      <c r="O104" s="157"/>
      <c r="P104" s="157"/>
      <c r="Q104" s="157"/>
      <c r="R104" s="157"/>
      <c r="S104" s="157"/>
      <c r="T104" s="158"/>
      <c r="U104" s="15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 t="s">
        <v>150</v>
      </c>
      <c r="AF104" s="147">
        <v>0</v>
      </c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</row>
    <row r="105" spans="1:60" ht="12.75" outlineLevel="1">
      <c r="A105" s="148"/>
      <c r="B105" s="154"/>
      <c r="C105" s="186" t="s">
        <v>284</v>
      </c>
      <c r="D105" s="159"/>
      <c r="E105" s="165">
        <v>20.61</v>
      </c>
      <c r="F105" s="168"/>
      <c r="G105" s="168"/>
      <c r="H105" s="168"/>
      <c r="I105" s="168"/>
      <c r="J105" s="168"/>
      <c r="K105" s="168"/>
      <c r="L105" s="168"/>
      <c r="M105" s="168"/>
      <c r="N105" s="157"/>
      <c r="O105" s="157"/>
      <c r="P105" s="157"/>
      <c r="Q105" s="157"/>
      <c r="R105" s="157"/>
      <c r="S105" s="157"/>
      <c r="T105" s="158"/>
      <c r="U105" s="15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 t="s">
        <v>150</v>
      </c>
      <c r="AF105" s="147">
        <v>0</v>
      </c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  <row r="106" spans="1:60" ht="12.75" outlineLevel="1">
      <c r="A106" s="148"/>
      <c r="B106" s="154"/>
      <c r="C106" s="186" t="s">
        <v>285</v>
      </c>
      <c r="D106" s="159"/>
      <c r="E106" s="165">
        <v>5.175</v>
      </c>
      <c r="F106" s="168"/>
      <c r="G106" s="168"/>
      <c r="H106" s="168"/>
      <c r="I106" s="168"/>
      <c r="J106" s="168"/>
      <c r="K106" s="168"/>
      <c r="L106" s="168"/>
      <c r="M106" s="168"/>
      <c r="N106" s="157"/>
      <c r="O106" s="157"/>
      <c r="P106" s="157"/>
      <c r="Q106" s="157"/>
      <c r="R106" s="157"/>
      <c r="S106" s="157"/>
      <c r="T106" s="158"/>
      <c r="U106" s="15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 t="s">
        <v>150</v>
      </c>
      <c r="AF106" s="147">
        <v>0</v>
      </c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  <row r="107" spans="1:60" ht="12.75" outlineLevel="1">
      <c r="A107" s="148"/>
      <c r="B107" s="154"/>
      <c r="C107" s="188" t="s">
        <v>254</v>
      </c>
      <c r="D107" s="163"/>
      <c r="E107" s="167">
        <v>182.3165</v>
      </c>
      <c r="F107" s="168"/>
      <c r="G107" s="168"/>
      <c r="H107" s="168"/>
      <c r="I107" s="168"/>
      <c r="J107" s="168"/>
      <c r="K107" s="168"/>
      <c r="L107" s="168"/>
      <c r="M107" s="168"/>
      <c r="N107" s="157"/>
      <c r="O107" s="157"/>
      <c r="P107" s="157"/>
      <c r="Q107" s="157"/>
      <c r="R107" s="157"/>
      <c r="S107" s="157"/>
      <c r="T107" s="158"/>
      <c r="U107" s="15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 t="s">
        <v>150</v>
      </c>
      <c r="AF107" s="147">
        <v>1</v>
      </c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  <row r="108" spans="1:60" ht="12.75" outlineLevel="1">
      <c r="A108" s="148">
        <v>41</v>
      </c>
      <c r="B108" s="154" t="s">
        <v>286</v>
      </c>
      <c r="C108" s="185" t="s">
        <v>287</v>
      </c>
      <c r="D108" s="156" t="s">
        <v>193</v>
      </c>
      <c r="E108" s="164">
        <v>116.4365</v>
      </c>
      <c r="F108" s="256">
        <v>0</v>
      </c>
      <c r="G108" s="168">
        <f>E108*F108</f>
        <v>0</v>
      </c>
      <c r="H108" s="168">
        <v>8.41</v>
      </c>
      <c r="I108" s="168">
        <f>ROUND(E108*H108,2)</f>
        <v>979.23</v>
      </c>
      <c r="J108" s="168">
        <v>163.59</v>
      </c>
      <c r="K108" s="168">
        <f>ROUND(E108*J108,2)</f>
        <v>19047.85</v>
      </c>
      <c r="L108" s="168">
        <v>21</v>
      </c>
      <c r="M108" s="168">
        <f>G108*(1+L108/100)</f>
        <v>0</v>
      </c>
      <c r="N108" s="157">
        <v>0.00635</v>
      </c>
      <c r="O108" s="157">
        <f>ROUND(E108*N108,5)</f>
        <v>0.73937</v>
      </c>
      <c r="P108" s="157">
        <v>0</v>
      </c>
      <c r="Q108" s="157">
        <f>ROUND(E108*P108,5)</f>
        <v>0</v>
      </c>
      <c r="R108" s="157"/>
      <c r="S108" s="157"/>
      <c r="T108" s="158">
        <v>0.319</v>
      </c>
      <c r="U108" s="157">
        <f>ROUND(E108*T108,2)</f>
        <v>37.14</v>
      </c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 t="s">
        <v>148</v>
      </c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</row>
    <row r="109" spans="1:60" ht="12.75" outlineLevel="1">
      <c r="A109" s="148"/>
      <c r="B109" s="154"/>
      <c r="C109" s="186" t="s">
        <v>288</v>
      </c>
      <c r="D109" s="159"/>
      <c r="E109" s="165">
        <v>182.3165</v>
      </c>
      <c r="F109" s="168"/>
      <c r="G109" s="168"/>
      <c r="H109" s="168"/>
      <c r="I109" s="168"/>
      <c r="J109" s="168"/>
      <c r="K109" s="168"/>
      <c r="L109" s="168"/>
      <c r="M109" s="168"/>
      <c r="N109" s="157"/>
      <c r="O109" s="157"/>
      <c r="P109" s="157"/>
      <c r="Q109" s="157"/>
      <c r="R109" s="157"/>
      <c r="S109" s="157"/>
      <c r="T109" s="158"/>
      <c r="U109" s="15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 t="s">
        <v>150</v>
      </c>
      <c r="AF109" s="147">
        <v>0</v>
      </c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</row>
    <row r="110" spans="1:60" ht="12.75" outlineLevel="1">
      <c r="A110" s="148"/>
      <c r="B110" s="154"/>
      <c r="C110" s="186" t="s">
        <v>289</v>
      </c>
      <c r="D110" s="159"/>
      <c r="E110" s="165">
        <v>-65.88</v>
      </c>
      <c r="F110" s="168"/>
      <c r="G110" s="168"/>
      <c r="H110" s="168"/>
      <c r="I110" s="168"/>
      <c r="J110" s="168"/>
      <c r="K110" s="168"/>
      <c r="L110" s="168"/>
      <c r="M110" s="168"/>
      <c r="N110" s="157"/>
      <c r="O110" s="157"/>
      <c r="P110" s="157"/>
      <c r="Q110" s="157"/>
      <c r="R110" s="157"/>
      <c r="S110" s="157"/>
      <c r="T110" s="158"/>
      <c r="U110" s="15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 t="s">
        <v>150</v>
      </c>
      <c r="AF110" s="147">
        <v>0</v>
      </c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</row>
    <row r="111" spans="1:31" ht="12.75">
      <c r="A111" s="149" t="s">
        <v>143</v>
      </c>
      <c r="B111" s="155" t="s">
        <v>71</v>
      </c>
      <c r="C111" s="187" t="s">
        <v>72</v>
      </c>
      <c r="D111" s="160"/>
      <c r="E111" s="166"/>
      <c r="F111" s="169"/>
      <c r="G111" s="169">
        <f>SUMIF(AE112:AE127,"&lt;&gt;NOR",G112:G127)</f>
        <v>0</v>
      </c>
      <c r="H111" s="169"/>
      <c r="I111" s="169">
        <f>SUM(I112:I127)</f>
        <v>35335.240000000005</v>
      </c>
      <c r="J111" s="169"/>
      <c r="K111" s="169">
        <f>SUM(K112:K127)</f>
        <v>27774.76</v>
      </c>
      <c r="L111" s="169"/>
      <c r="M111" s="169">
        <f>SUM(M112:M127)</f>
        <v>0</v>
      </c>
      <c r="N111" s="161"/>
      <c r="O111" s="161">
        <f>SUM(O112:O127)</f>
        <v>0.61449</v>
      </c>
      <c r="P111" s="161"/>
      <c r="Q111" s="161">
        <f>SUM(Q112:Q127)</f>
        <v>0</v>
      </c>
      <c r="R111" s="161"/>
      <c r="S111" s="161"/>
      <c r="T111" s="162"/>
      <c r="U111" s="161">
        <f>SUM(U112:U127)</f>
        <v>52.8</v>
      </c>
      <c r="AE111" t="s">
        <v>144</v>
      </c>
    </row>
    <row r="112" spans="1:60" ht="12.75" outlineLevel="1">
      <c r="A112" s="148">
        <v>42</v>
      </c>
      <c r="B112" s="154" t="s">
        <v>290</v>
      </c>
      <c r="C112" s="185" t="s">
        <v>291</v>
      </c>
      <c r="D112" s="156" t="s">
        <v>193</v>
      </c>
      <c r="E112" s="164">
        <v>7.9925</v>
      </c>
      <c r="F112" s="256">
        <v>0</v>
      </c>
      <c r="G112" s="168">
        <f>E112*F112</f>
        <v>0</v>
      </c>
      <c r="H112" s="168">
        <v>17.3</v>
      </c>
      <c r="I112" s="168">
        <f>ROUND(E112*H112,2)</f>
        <v>138.27</v>
      </c>
      <c r="J112" s="168">
        <v>36.400000000000006</v>
      </c>
      <c r="K112" s="168">
        <f>ROUND(E112*J112,2)</f>
        <v>290.93</v>
      </c>
      <c r="L112" s="168">
        <v>21</v>
      </c>
      <c r="M112" s="168">
        <f>G112*(1+L112/100)</f>
        <v>0</v>
      </c>
      <c r="N112" s="157">
        <v>4E-05</v>
      </c>
      <c r="O112" s="157">
        <f>ROUND(E112*N112,5)</f>
        <v>0.00032</v>
      </c>
      <c r="P112" s="157">
        <v>0</v>
      </c>
      <c r="Q112" s="157">
        <f>ROUND(E112*P112,5)</f>
        <v>0</v>
      </c>
      <c r="R112" s="157"/>
      <c r="S112" s="157"/>
      <c r="T112" s="158">
        <v>0.078</v>
      </c>
      <c r="U112" s="157">
        <f>ROUND(E112*T112,2)</f>
        <v>0.62</v>
      </c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 t="s">
        <v>148</v>
      </c>
      <c r="AF112" s="147"/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  <c r="BB112" s="147"/>
      <c r="BC112" s="147"/>
      <c r="BD112" s="147"/>
      <c r="BE112" s="147"/>
      <c r="BF112" s="147"/>
      <c r="BG112" s="147"/>
      <c r="BH112" s="147"/>
    </row>
    <row r="113" spans="1:60" ht="22.5" outlineLevel="1">
      <c r="A113" s="148"/>
      <c r="B113" s="154"/>
      <c r="C113" s="186" t="s">
        <v>272</v>
      </c>
      <c r="D113" s="159"/>
      <c r="E113" s="165">
        <v>7.9925</v>
      </c>
      <c r="F113" s="168"/>
      <c r="G113" s="168"/>
      <c r="H113" s="168"/>
      <c r="I113" s="168"/>
      <c r="J113" s="168"/>
      <c r="K113" s="168"/>
      <c r="L113" s="168"/>
      <c r="M113" s="168"/>
      <c r="N113" s="157"/>
      <c r="O113" s="157"/>
      <c r="P113" s="157"/>
      <c r="Q113" s="157"/>
      <c r="R113" s="157"/>
      <c r="S113" s="157"/>
      <c r="T113" s="158"/>
      <c r="U113" s="15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 t="s">
        <v>150</v>
      </c>
      <c r="AF113" s="147">
        <v>0</v>
      </c>
      <c r="AG113" s="147"/>
      <c r="AH113" s="147"/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7"/>
      <c r="AZ113" s="147"/>
      <c r="BA113" s="147"/>
      <c r="BB113" s="147"/>
      <c r="BC113" s="147"/>
      <c r="BD113" s="147"/>
      <c r="BE113" s="147"/>
      <c r="BF113" s="147"/>
      <c r="BG113" s="147"/>
      <c r="BH113" s="147"/>
    </row>
    <row r="114" spans="1:60" ht="22.5" outlineLevel="1">
      <c r="A114" s="148">
        <v>43</v>
      </c>
      <c r="B114" s="154" t="s">
        <v>292</v>
      </c>
      <c r="C114" s="185" t="s">
        <v>293</v>
      </c>
      <c r="D114" s="156" t="s">
        <v>267</v>
      </c>
      <c r="E114" s="164">
        <v>38.05</v>
      </c>
      <c r="F114" s="256">
        <v>0</v>
      </c>
      <c r="G114" s="168">
        <f aca="true" t="shared" si="4" ref="G113:G127">E114*F114</f>
        <v>0</v>
      </c>
      <c r="H114" s="168">
        <v>0</v>
      </c>
      <c r="I114" s="168">
        <f>ROUND(E114*H114,2)</f>
        <v>0</v>
      </c>
      <c r="J114" s="168">
        <v>55.9</v>
      </c>
      <c r="K114" s="168">
        <f>ROUND(E114*J114,2)</f>
        <v>2127</v>
      </c>
      <c r="L114" s="168">
        <v>21</v>
      </c>
      <c r="M114" s="168">
        <f>G114*(1+L114/100)</f>
        <v>0</v>
      </c>
      <c r="N114" s="157">
        <v>0</v>
      </c>
      <c r="O114" s="157">
        <f>ROUND(E114*N114,5)</f>
        <v>0</v>
      </c>
      <c r="P114" s="157">
        <v>0</v>
      </c>
      <c r="Q114" s="157">
        <f>ROUND(E114*P114,5)</f>
        <v>0</v>
      </c>
      <c r="R114" s="157"/>
      <c r="S114" s="157"/>
      <c r="T114" s="158">
        <v>0.1</v>
      </c>
      <c r="U114" s="157">
        <f>ROUND(E114*T114,2)</f>
        <v>3.81</v>
      </c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 t="s">
        <v>148</v>
      </c>
      <c r="AF114" s="147"/>
      <c r="AG114" s="147"/>
      <c r="AH114" s="147"/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  <c r="BB114" s="147"/>
      <c r="BC114" s="147"/>
      <c r="BD114" s="147"/>
      <c r="BE114" s="147"/>
      <c r="BF114" s="147"/>
      <c r="BG114" s="147"/>
      <c r="BH114" s="147"/>
    </row>
    <row r="115" spans="1:60" ht="12.75" outlineLevel="1">
      <c r="A115" s="148"/>
      <c r="B115" s="154"/>
      <c r="C115" s="186" t="s">
        <v>294</v>
      </c>
      <c r="D115" s="159"/>
      <c r="E115" s="165">
        <v>26.05</v>
      </c>
      <c r="F115" s="168"/>
      <c r="G115" s="168"/>
      <c r="H115" s="168"/>
      <c r="I115" s="168"/>
      <c r="J115" s="168"/>
      <c r="K115" s="168"/>
      <c r="L115" s="168"/>
      <c r="M115" s="168"/>
      <c r="N115" s="157"/>
      <c r="O115" s="157"/>
      <c r="P115" s="157"/>
      <c r="Q115" s="157"/>
      <c r="R115" s="157"/>
      <c r="S115" s="157"/>
      <c r="T115" s="158"/>
      <c r="U115" s="15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 t="s">
        <v>150</v>
      </c>
      <c r="AF115" s="147">
        <v>0</v>
      </c>
      <c r="AG115" s="147"/>
      <c r="AH115" s="147"/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</row>
    <row r="116" spans="1:60" ht="12.75" outlineLevel="1">
      <c r="A116" s="148"/>
      <c r="B116" s="154"/>
      <c r="C116" s="186" t="s">
        <v>295</v>
      </c>
      <c r="D116" s="159"/>
      <c r="E116" s="165">
        <v>12</v>
      </c>
      <c r="F116" s="168"/>
      <c r="G116" s="168"/>
      <c r="H116" s="168"/>
      <c r="I116" s="168"/>
      <c r="J116" s="168"/>
      <c r="K116" s="168"/>
      <c r="L116" s="168"/>
      <c r="M116" s="168"/>
      <c r="N116" s="157"/>
      <c r="O116" s="157"/>
      <c r="P116" s="157"/>
      <c r="Q116" s="157"/>
      <c r="R116" s="157"/>
      <c r="S116" s="157"/>
      <c r="T116" s="158"/>
      <c r="U116" s="15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 t="s">
        <v>150</v>
      </c>
      <c r="AF116" s="147">
        <v>0</v>
      </c>
      <c r="AG116" s="147"/>
      <c r="AH116" s="147"/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7"/>
      <c r="BB116" s="147"/>
      <c r="BC116" s="147"/>
      <c r="BD116" s="147"/>
      <c r="BE116" s="147"/>
      <c r="BF116" s="147"/>
      <c r="BG116" s="147"/>
      <c r="BH116" s="147"/>
    </row>
    <row r="117" spans="1:60" ht="22.5" outlineLevel="1">
      <c r="A117" s="148">
        <v>44</v>
      </c>
      <c r="B117" s="154" t="s">
        <v>296</v>
      </c>
      <c r="C117" s="185" t="s">
        <v>297</v>
      </c>
      <c r="D117" s="156" t="s">
        <v>267</v>
      </c>
      <c r="E117" s="164">
        <v>26.05</v>
      </c>
      <c r="F117" s="256">
        <v>0</v>
      </c>
      <c r="G117" s="168">
        <f t="shared" si="4"/>
        <v>0</v>
      </c>
      <c r="H117" s="168">
        <v>22.05</v>
      </c>
      <c r="I117" s="168">
        <f>ROUND(E117*H117,2)</f>
        <v>574.4</v>
      </c>
      <c r="J117" s="168">
        <v>31.249999999999996</v>
      </c>
      <c r="K117" s="168">
        <f>ROUND(E117*J117,2)</f>
        <v>814.06</v>
      </c>
      <c r="L117" s="168">
        <v>21</v>
      </c>
      <c r="M117" s="168">
        <f>G117*(1+L117/100)</f>
        <v>0</v>
      </c>
      <c r="N117" s="157">
        <v>0.00015</v>
      </c>
      <c r="O117" s="157">
        <f>ROUND(E117*N117,5)</f>
        <v>0.00391</v>
      </c>
      <c r="P117" s="157">
        <v>0</v>
      </c>
      <c r="Q117" s="157">
        <f>ROUND(E117*P117,5)</f>
        <v>0</v>
      </c>
      <c r="R117" s="157"/>
      <c r="S117" s="157"/>
      <c r="T117" s="158">
        <v>0.06</v>
      </c>
      <c r="U117" s="157">
        <f>ROUND(E117*T117,2)</f>
        <v>1.56</v>
      </c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 t="s">
        <v>148</v>
      </c>
      <c r="AF117" s="147"/>
      <c r="AG117" s="147"/>
      <c r="AH117" s="147"/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  <c r="BB117" s="147"/>
      <c r="BC117" s="147"/>
      <c r="BD117" s="147"/>
      <c r="BE117" s="147"/>
      <c r="BF117" s="147"/>
      <c r="BG117" s="147"/>
      <c r="BH117" s="147"/>
    </row>
    <row r="118" spans="1:60" ht="12.75" outlineLevel="1">
      <c r="A118" s="148"/>
      <c r="B118" s="154"/>
      <c r="C118" s="186" t="s">
        <v>294</v>
      </c>
      <c r="D118" s="159"/>
      <c r="E118" s="165">
        <v>26.05</v>
      </c>
      <c r="F118" s="168"/>
      <c r="G118" s="168"/>
      <c r="H118" s="168"/>
      <c r="I118" s="168"/>
      <c r="J118" s="168"/>
      <c r="K118" s="168"/>
      <c r="L118" s="168"/>
      <c r="M118" s="168"/>
      <c r="N118" s="157"/>
      <c r="O118" s="157"/>
      <c r="P118" s="157"/>
      <c r="Q118" s="157"/>
      <c r="R118" s="157"/>
      <c r="S118" s="157"/>
      <c r="T118" s="158"/>
      <c r="U118" s="15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 t="s">
        <v>150</v>
      </c>
      <c r="AF118" s="147">
        <v>0</v>
      </c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  <c r="BB118" s="147"/>
      <c r="BC118" s="147"/>
      <c r="BD118" s="147"/>
      <c r="BE118" s="147"/>
      <c r="BF118" s="147"/>
      <c r="BG118" s="147"/>
      <c r="BH118" s="147"/>
    </row>
    <row r="119" spans="1:60" ht="22.5" outlineLevel="1">
      <c r="A119" s="148">
        <v>45</v>
      </c>
      <c r="B119" s="154" t="s">
        <v>298</v>
      </c>
      <c r="C119" s="185" t="s">
        <v>299</v>
      </c>
      <c r="D119" s="156" t="s">
        <v>193</v>
      </c>
      <c r="E119" s="164">
        <v>73.1975</v>
      </c>
      <c r="F119" s="256">
        <v>0</v>
      </c>
      <c r="G119" s="168">
        <f t="shared" si="4"/>
        <v>0</v>
      </c>
      <c r="H119" s="168">
        <v>102.08</v>
      </c>
      <c r="I119" s="168">
        <f>ROUND(E119*H119,2)</f>
        <v>7472</v>
      </c>
      <c r="J119" s="168">
        <v>182.92000000000002</v>
      </c>
      <c r="K119" s="168">
        <f>ROUND(E119*J119,2)</f>
        <v>13389.29</v>
      </c>
      <c r="L119" s="168">
        <v>21</v>
      </c>
      <c r="M119" s="168">
        <f>G119*(1+L119/100)</f>
        <v>0</v>
      </c>
      <c r="N119" s="157">
        <v>0.00491</v>
      </c>
      <c r="O119" s="157">
        <f>ROUND(E119*N119,5)</f>
        <v>0.3594</v>
      </c>
      <c r="P119" s="157">
        <v>0</v>
      </c>
      <c r="Q119" s="157">
        <f>ROUND(E119*P119,5)</f>
        <v>0</v>
      </c>
      <c r="R119" s="157"/>
      <c r="S119" s="157"/>
      <c r="T119" s="158">
        <v>0.362</v>
      </c>
      <c r="U119" s="157">
        <f>ROUND(E119*T119,2)</f>
        <v>26.5</v>
      </c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 t="s">
        <v>148</v>
      </c>
      <c r="AF119" s="147"/>
      <c r="AG119" s="147"/>
      <c r="AH119" s="147"/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  <c r="BB119" s="147"/>
      <c r="BC119" s="147"/>
      <c r="BD119" s="147"/>
      <c r="BE119" s="147"/>
      <c r="BF119" s="147"/>
      <c r="BG119" s="147"/>
      <c r="BH119" s="147"/>
    </row>
    <row r="120" spans="1:60" ht="12.75" outlineLevel="1">
      <c r="A120" s="148"/>
      <c r="B120" s="154"/>
      <c r="C120" s="186" t="s">
        <v>300</v>
      </c>
      <c r="D120" s="159"/>
      <c r="E120" s="165">
        <v>77.19</v>
      </c>
      <c r="F120" s="168"/>
      <c r="G120" s="168"/>
      <c r="H120" s="168"/>
      <c r="I120" s="168"/>
      <c r="J120" s="168"/>
      <c r="K120" s="168"/>
      <c r="L120" s="168"/>
      <c r="M120" s="168"/>
      <c r="N120" s="157"/>
      <c r="O120" s="157"/>
      <c r="P120" s="157"/>
      <c r="Q120" s="157"/>
      <c r="R120" s="157"/>
      <c r="S120" s="157"/>
      <c r="T120" s="158"/>
      <c r="U120" s="15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 t="s">
        <v>150</v>
      </c>
      <c r="AF120" s="147">
        <v>0</v>
      </c>
      <c r="AG120" s="147"/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7"/>
      <c r="BF120" s="147"/>
      <c r="BG120" s="147"/>
      <c r="BH120" s="147"/>
    </row>
    <row r="121" spans="1:60" ht="12.75" outlineLevel="1">
      <c r="A121" s="148"/>
      <c r="B121" s="154"/>
      <c r="C121" s="186" t="s">
        <v>301</v>
      </c>
      <c r="D121" s="159"/>
      <c r="E121" s="165">
        <v>-7.9</v>
      </c>
      <c r="F121" s="168"/>
      <c r="G121" s="168"/>
      <c r="H121" s="168"/>
      <c r="I121" s="168"/>
      <c r="J121" s="168"/>
      <c r="K121" s="168"/>
      <c r="L121" s="168"/>
      <c r="M121" s="168"/>
      <c r="N121" s="157"/>
      <c r="O121" s="157"/>
      <c r="P121" s="157"/>
      <c r="Q121" s="157"/>
      <c r="R121" s="157"/>
      <c r="S121" s="157"/>
      <c r="T121" s="158"/>
      <c r="U121" s="15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 t="s">
        <v>150</v>
      </c>
      <c r="AF121" s="147">
        <v>0</v>
      </c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  <c r="BB121" s="147"/>
      <c r="BC121" s="147"/>
      <c r="BD121" s="147"/>
      <c r="BE121" s="147"/>
      <c r="BF121" s="147"/>
      <c r="BG121" s="147"/>
      <c r="BH121" s="147"/>
    </row>
    <row r="122" spans="1:60" ht="12.75" outlineLevel="1">
      <c r="A122" s="148"/>
      <c r="B122" s="154"/>
      <c r="C122" s="186" t="s">
        <v>302</v>
      </c>
      <c r="D122" s="159"/>
      <c r="E122" s="165">
        <v>3.9075</v>
      </c>
      <c r="F122" s="168"/>
      <c r="G122" s="168"/>
      <c r="H122" s="168"/>
      <c r="I122" s="168"/>
      <c r="J122" s="168"/>
      <c r="K122" s="168"/>
      <c r="L122" s="168"/>
      <c r="M122" s="168"/>
      <c r="N122" s="157"/>
      <c r="O122" s="157"/>
      <c r="P122" s="157"/>
      <c r="Q122" s="157"/>
      <c r="R122" s="157"/>
      <c r="S122" s="157"/>
      <c r="T122" s="158"/>
      <c r="U122" s="15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 t="s">
        <v>150</v>
      </c>
      <c r="AF122" s="147">
        <v>0</v>
      </c>
      <c r="AG122" s="147"/>
      <c r="AH122" s="147"/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  <c r="BB122" s="147"/>
      <c r="BC122" s="147"/>
      <c r="BD122" s="147"/>
      <c r="BE122" s="147"/>
      <c r="BF122" s="147"/>
      <c r="BG122" s="147"/>
      <c r="BH122" s="147"/>
    </row>
    <row r="123" spans="1:60" ht="22.5" outlineLevel="1">
      <c r="A123" s="148">
        <v>46</v>
      </c>
      <c r="B123" s="154" t="s">
        <v>303</v>
      </c>
      <c r="C123" s="185" t="s">
        <v>304</v>
      </c>
      <c r="D123" s="156" t="s">
        <v>193</v>
      </c>
      <c r="E123" s="164">
        <v>64.3775</v>
      </c>
      <c r="F123" s="256">
        <v>0</v>
      </c>
      <c r="G123" s="168">
        <f t="shared" si="4"/>
        <v>0</v>
      </c>
      <c r="H123" s="168">
        <v>337.87</v>
      </c>
      <c r="I123" s="168">
        <f>ROUND(E123*H123,2)</f>
        <v>21751.23</v>
      </c>
      <c r="J123" s="168">
        <v>126.63</v>
      </c>
      <c r="K123" s="168">
        <f>ROUND(E123*J123,2)</f>
        <v>8152.12</v>
      </c>
      <c r="L123" s="168">
        <v>21</v>
      </c>
      <c r="M123" s="168">
        <f>G123*(1+L123/100)</f>
        <v>0</v>
      </c>
      <c r="N123" s="157">
        <v>0.00305</v>
      </c>
      <c r="O123" s="157">
        <f>ROUND(E123*N123,5)</f>
        <v>0.19635</v>
      </c>
      <c r="P123" s="157">
        <v>0</v>
      </c>
      <c r="Q123" s="157">
        <f>ROUND(E123*P123,5)</f>
        <v>0</v>
      </c>
      <c r="R123" s="157"/>
      <c r="S123" s="157"/>
      <c r="T123" s="158">
        <v>0.22801</v>
      </c>
      <c r="U123" s="157">
        <f>ROUND(E123*T123,2)</f>
        <v>14.68</v>
      </c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 t="s">
        <v>148</v>
      </c>
      <c r="AF123" s="147"/>
      <c r="AG123" s="147"/>
      <c r="AH123" s="147"/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  <c r="BB123" s="147"/>
      <c r="BC123" s="147"/>
      <c r="BD123" s="147"/>
      <c r="BE123" s="147"/>
      <c r="BF123" s="147"/>
      <c r="BG123" s="147"/>
      <c r="BH123" s="147"/>
    </row>
    <row r="124" spans="1:60" ht="12.75" outlineLevel="1">
      <c r="A124" s="148"/>
      <c r="B124" s="154"/>
      <c r="C124" s="186" t="s">
        <v>305</v>
      </c>
      <c r="D124" s="159"/>
      <c r="E124" s="165">
        <v>64.3775</v>
      </c>
      <c r="F124" s="168"/>
      <c r="G124" s="168">
        <f t="shared" si="4"/>
        <v>0</v>
      </c>
      <c r="H124" s="168"/>
      <c r="I124" s="168"/>
      <c r="J124" s="168"/>
      <c r="K124" s="168"/>
      <c r="L124" s="168"/>
      <c r="M124" s="168"/>
      <c r="N124" s="157"/>
      <c r="O124" s="157"/>
      <c r="P124" s="157"/>
      <c r="Q124" s="157"/>
      <c r="R124" s="157"/>
      <c r="S124" s="157"/>
      <c r="T124" s="158"/>
      <c r="U124" s="15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 t="s">
        <v>150</v>
      </c>
      <c r="AF124" s="147">
        <v>0</v>
      </c>
      <c r="AG124" s="147"/>
      <c r="AH124" s="147"/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  <c r="BB124" s="147"/>
      <c r="BC124" s="147"/>
      <c r="BD124" s="147"/>
      <c r="BE124" s="147"/>
      <c r="BF124" s="147"/>
      <c r="BG124" s="147"/>
      <c r="BH124" s="147"/>
    </row>
    <row r="125" spans="1:60" ht="12.75" outlineLevel="1">
      <c r="A125" s="148">
        <v>47</v>
      </c>
      <c r="B125" s="154" t="s">
        <v>306</v>
      </c>
      <c r="C125" s="185" t="s">
        <v>307</v>
      </c>
      <c r="D125" s="156" t="s">
        <v>193</v>
      </c>
      <c r="E125" s="164">
        <v>8.82</v>
      </c>
      <c r="F125" s="256">
        <v>0</v>
      </c>
      <c r="G125" s="168">
        <f t="shared" si="4"/>
        <v>0</v>
      </c>
      <c r="H125" s="168">
        <v>612.17</v>
      </c>
      <c r="I125" s="168">
        <f>ROUND(E125*H125,2)</f>
        <v>5399.34</v>
      </c>
      <c r="J125" s="168">
        <v>272.83000000000004</v>
      </c>
      <c r="K125" s="168">
        <f>ROUND(E125*J125,2)</f>
        <v>2406.36</v>
      </c>
      <c r="L125" s="168">
        <v>21</v>
      </c>
      <c r="M125" s="168">
        <f>G125*(1+L125/100)</f>
        <v>0</v>
      </c>
      <c r="N125" s="157">
        <v>0.00618</v>
      </c>
      <c r="O125" s="157">
        <f>ROUND(E125*N125,5)</f>
        <v>0.05451</v>
      </c>
      <c r="P125" s="157">
        <v>0</v>
      </c>
      <c r="Q125" s="157">
        <f>ROUND(E125*P125,5)</f>
        <v>0</v>
      </c>
      <c r="R125" s="157"/>
      <c r="S125" s="157"/>
      <c r="T125" s="158">
        <v>0.5</v>
      </c>
      <c r="U125" s="157">
        <f>ROUND(E125*T125,2)</f>
        <v>4.41</v>
      </c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 t="s">
        <v>148</v>
      </c>
      <c r="AF125" s="147"/>
      <c r="AG125" s="147"/>
      <c r="AH125" s="147"/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  <c r="BB125" s="147"/>
      <c r="BC125" s="147"/>
      <c r="BD125" s="147"/>
      <c r="BE125" s="147"/>
      <c r="BF125" s="147"/>
      <c r="BG125" s="147"/>
      <c r="BH125" s="147"/>
    </row>
    <row r="126" spans="1:60" ht="12.75" outlineLevel="1">
      <c r="A126" s="148"/>
      <c r="B126" s="154"/>
      <c r="C126" s="186" t="s">
        <v>308</v>
      </c>
      <c r="D126" s="159"/>
      <c r="E126" s="165">
        <v>8.82</v>
      </c>
      <c r="F126" s="168"/>
      <c r="G126" s="168"/>
      <c r="H126" s="168"/>
      <c r="I126" s="168"/>
      <c r="J126" s="168"/>
      <c r="K126" s="168"/>
      <c r="L126" s="168"/>
      <c r="M126" s="168"/>
      <c r="N126" s="157"/>
      <c r="O126" s="157"/>
      <c r="P126" s="157"/>
      <c r="Q126" s="157"/>
      <c r="R126" s="157"/>
      <c r="S126" s="157"/>
      <c r="T126" s="158"/>
      <c r="U126" s="15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 t="s">
        <v>150</v>
      </c>
      <c r="AF126" s="147">
        <v>0</v>
      </c>
      <c r="AG126" s="147"/>
      <c r="AH126" s="147"/>
      <c r="AI126" s="147"/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  <c r="BB126" s="147"/>
      <c r="BC126" s="147"/>
      <c r="BD126" s="147"/>
      <c r="BE126" s="147"/>
      <c r="BF126" s="147"/>
      <c r="BG126" s="147"/>
      <c r="BH126" s="147"/>
    </row>
    <row r="127" spans="1:60" ht="22.5" outlineLevel="1">
      <c r="A127" s="148">
        <v>48</v>
      </c>
      <c r="B127" s="154" t="s">
        <v>309</v>
      </c>
      <c r="C127" s="249" t="s">
        <v>310</v>
      </c>
      <c r="D127" s="156" t="s">
        <v>217</v>
      </c>
      <c r="E127" s="164">
        <v>2</v>
      </c>
      <c r="F127" s="256">
        <v>0</v>
      </c>
      <c r="G127" s="168">
        <f t="shared" si="4"/>
        <v>0</v>
      </c>
      <c r="H127" s="168">
        <v>0</v>
      </c>
      <c r="I127" s="168">
        <f>ROUND(E127*H127,2)</f>
        <v>0</v>
      </c>
      <c r="J127" s="168">
        <v>297.5</v>
      </c>
      <c r="K127" s="168">
        <f>ROUND(E127*J127,2)</f>
        <v>595</v>
      </c>
      <c r="L127" s="168">
        <v>21</v>
      </c>
      <c r="M127" s="168">
        <f>G127*(1+L127/100)</f>
        <v>0</v>
      </c>
      <c r="N127" s="157">
        <v>0</v>
      </c>
      <c r="O127" s="157">
        <f>ROUND(E127*N127,5)</f>
        <v>0</v>
      </c>
      <c r="P127" s="157">
        <v>0</v>
      </c>
      <c r="Q127" s="157">
        <f>ROUND(E127*P127,5)</f>
        <v>0</v>
      </c>
      <c r="R127" s="157"/>
      <c r="S127" s="157"/>
      <c r="T127" s="158">
        <v>0.61</v>
      </c>
      <c r="U127" s="157">
        <f>ROUND(E127*T127,2)</f>
        <v>1.22</v>
      </c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 t="s">
        <v>148</v>
      </c>
      <c r="AF127" s="147"/>
      <c r="AG127" s="147"/>
      <c r="AH127" s="147"/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  <c r="BB127" s="147"/>
      <c r="BC127" s="147"/>
      <c r="BD127" s="147"/>
      <c r="BE127" s="147"/>
      <c r="BF127" s="147"/>
      <c r="BG127" s="147"/>
      <c r="BH127" s="147"/>
    </row>
    <row r="128" spans="1:31" ht="12.75">
      <c r="A128" s="149" t="s">
        <v>143</v>
      </c>
      <c r="B128" s="155" t="s">
        <v>73</v>
      </c>
      <c r="C128" s="187" t="s">
        <v>74</v>
      </c>
      <c r="D128" s="160"/>
      <c r="E128" s="166"/>
      <c r="F128" s="169"/>
      <c r="G128" s="169">
        <f>SUMIF(AE129:AE132,"&lt;&gt;NOR",G129:G132)</f>
        <v>0</v>
      </c>
      <c r="H128" s="169"/>
      <c r="I128" s="169">
        <f>SUM(I129:I132)</f>
        <v>17723.85</v>
      </c>
      <c r="J128" s="169"/>
      <c r="K128" s="169">
        <f>SUM(K129:K132)</f>
        <v>10694.28</v>
      </c>
      <c r="L128" s="169"/>
      <c r="M128" s="169">
        <f>SUM(M129:M132)</f>
        <v>0</v>
      </c>
      <c r="N128" s="161"/>
      <c r="O128" s="161">
        <f>SUM(O129:O132)</f>
        <v>7.32028</v>
      </c>
      <c r="P128" s="161"/>
      <c r="Q128" s="161">
        <f>SUM(Q129:Q132)</f>
        <v>0</v>
      </c>
      <c r="R128" s="161"/>
      <c r="S128" s="161"/>
      <c r="T128" s="162"/>
      <c r="U128" s="161">
        <f>SUM(U129:U132)</f>
        <v>22.9</v>
      </c>
      <c r="AE128" t="s">
        <v>144</v>
      </c>
    </row>
    <row r="129" spans="1:60" ht="22.5" outlineLevel="1">
      <c r="A129" s="148">
        <v>49</v>
      </c>
      <c r="B129" s="154" t="s">
        <v>311</v>
      </c>
      <c r="C129" s="185" t="s">
        <v>312</v>
      </c>
      <c r="D129" s="156" t="s">
        <v>193</v>
      </c>
      <c r="E129" s="164">
        <v>27.82</v>
      </c>
      <c r="F129" s="256">
        <v>0</v>
      </c>
      <c r="G129" s="168">
        <f>E129*F129</f>
        <v>0</v>
      </c>
      <c r="H129" s="168">
        <v>478.63</v>
      </c>
      <c r="I129" s="168">
        <f>ROUND(E129*H129,2)</f>
        <v>13315.49</v>
      </c>
      <c r="J129" s="168">
        <v>255.37</v>
      </c>
      <c r="K129" s="168">
        <f>ROUND(E129*J129,2)</f>
        <v>7104.39</v>
      </c>
      <c r="L129" s="168">
        <v>21</v>
      </c>
      <c r="M129" s="168">
        <f>G129*(1+L129/100)</f>
        <v>0</v>
      </c>
      <c r="N129" s="157">
        <v>0.25613</v>
      </c>
      <c r="O129" s="157">
        <f>ROUND(E129*N129,5)</f>
        <v>7.12554</v>
      </c>
      <c r="P129" s="157">
        <v>0</v>
      </c>
      <c r="Q129" s="157">
        <f>ROUND(E129*P129,5)</f>
        <v>0</v>
      </c>
      <c r="R129" s="157"/>
      <c r="S129" s="157"/>
      <c r="T129" s="158">
        <v>0.569</v>
      </c>
      <c r="U129" s="157">
        <f>ROUND(E129*T129,2)</f>
        <v>15.83</v>
      </c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 t="s">
        <v>178</v>
      </c>
      <c r="AF129" s="147"/>
      <c r="AG129" s="147"/>
      <c r="AH129" s="147"/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  <c r="BB129" s="147"/>
      <c r="BC129" s="147"/>
      <c r="BD129" s="147"/>
      <c r="BE129" s="147"/>
      <c r="BF129" s="147"/>
      <c r="BG129" s="147"/>
      <c r="BH129" s="147"/>
    </row>
    <row r="130" spans="1:60" ht="12.75" outlineLevel="1">
      <c r="A130" s="148"/>
      <c r="B130" s="154"/>
      <c r="C130" s="186" t="s">
        <v>313</v>
      </c>
      <c r="D130" s="159"/>
      <c r="E130" s="165">
        <v>27.82</v>
      </c>
      <c r="F130" s="168"/>
      <c r="G130" s="168"/>
      <c r="H130" s="168"/>
      <c r="I130" s="168"/>
      <c r="J130" s="168"/>
      <c r="K130" s="168"/>
      <c r="L130" s="168"/>
      <c r="M130" s="168"/>
      <c r="N130" s="157"/>
      <c r="O130" s="157"/>
      <c r="P130" s="157"/>
      <c r="Q130" s="157"/>
      <c r="R130" s="157"/>
      <c r="S130" s="157"/>
      <c r="T130" s="158"/>
      <c r="U130" s="157"/>
      <c r="V130" s="147"/>
      <c r="W130" s="147"/>
      <c r="X130" s="147"/>
      <c r="Y130" s="147"/>
      <c r="Z130" s="147"/>
      <c r="AA130" s="147"/>
      <c r="AB130" s="147"/>
      <c r="AC130" s="147"/>
      <c r="AD130" s="147"/>
      <c r="AE130" s="147" t="s">
        <v>150</v>
      </c>
      <c r="AF130" s="147">
        <v>0</v>
      </c>
      <c r="AG130" s="147"/>
      <c r="AH130" s="147"/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147"/>
      <c r="BD130" s="147"/>
      <c r="BE130" s="147"/>
      <c r="BF130" s="147"/>
      <c r="BG130" s="147"/>
      <c r="BH130" s="147"/>
    </row>
    <row r="131" spans="1:60" ht="12.75" outlineLevel="1">
      <c r="A131" s="148">
        <v>50</v>
      </c>
      <c r="B131" s="154" t="s">
        <v>314</v>
      </c>
      <c r="C131" s="185" t="s">
        <v>315</v>
      </c>
      <c r="D131" s="156" t="s">
        <v>193</v>
      </c>
      <c r="E131" s="164">
        <v>27.82</v>
      </c>
      <c r="F131" s="256">
        <v>0</v>
      </c>
      <c r="G131" s="168">
        <f>E131*F131</f>
        <v>0</v>
      </c>
      <c r="H131" s="168">
        <v>158.46</v>
      </c>
      <c r="I131" s="168">
        <f>ROUND(E131*H131,2)</f>
        <v>4408.36</v>
      </c>
      <c r="J131" s="168">
        <v>129.04</v>
      </c>
      <c r="K131" s="168">
        <f>ROUND(E131*J131,2)</f>
        <v>3589.89</v>
      </c>
      <c r="L131" s="168">
        <v>21</v>
      </c>
      <c r="M131" s="168">
        <f>G131*(1+L131/100)</f>
        <v>0</v>
      </c>
      <c r="N131" s="157">
        <v>0.007</v>
      </c>
      <c r="O131" s="157">
        <f>ROUND(E131*N131,5)</f>
        <v>0.19474</v>
      </c>
      <c r="P131" s="157">
        <v>0</v>
      </c>
      <c r="Q131" s="157">
        <f>ROUND(E131*P131,5)</f>
        <v>0</v>
      </c>
      <c r="R131" s="157"/>
      <c r="S131" s="157"/>
      <c r="T131" s="158">
        <v>0.254</v>
      </c>
      <c r="U131" s="157">
        <f>ROUND(E131*T131,2)</f>
        <v>7.07</v>
      </c>
      <c r="V131" s="147"/>
      <c r="W131" s="147"/>
      <c r="X131" s="147"/>
      <c r="Y131" s="147"/>
      <c r="Z131" s="147"/>
      <c r="AA131" s="147"/>
      <c r="AB131" s="147"/>
      <c r="AC131" s="147"/>
      <c r="AD131" s="147"/>
      <c r="AE131" s="147" t="s">
        <v>148</v>
      </c>
      <c r="AF131" s="147"/>
      <c r="AG131" s="147"/>
      <c r="AH131" s="147"/>
      <c r="AI131" s="147"/>
      <c r="AJ131" s="147"/>
      <c r="AK131" s="147"/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</row>
    <row r="132" spans="1:60" ht="12.75" outlineLevel="1">
      <c r="A132" s="148"/>
      <c r="B132" s="154"/>
      <c r="C132" s="186" t="s">
        <v>316</v>
      </c>
      <c r="D132" s="159"/>
      <c r="E132" s="165">
        <v>27.82</v>
      </c>
      <c r="F132" s="168"/>
      <c r="G132" s="168"/>
      <c r="H132" s="168"/>
      <c r="I132" s="168"/>
      <c r="J132" s="168"/>
      <c r="K132" s="168"/>
      <c r="L132" s="168"/>
      <c r="M132" s="168"/>
      <c r="N132" s="157"/>
      <c r="O132" s="157"/>
      <c r="P132" s="157"/>
      <c r="Q132" s="157"/>
      <c r="R132" s="157"/>
      <c r="S132" s="157"/>
      <c r="T132" s="158"/>
      <c r="U132" s="157"/>
      <c r="V132" s="147"/>
      <c r="W132" s="147"/>
      <c r="X132" s="147"/>
      <c r="Y132" s="147"/>
      <c r="Z132" s="147"/>
      <c r="AA132" s="147"/>
      <c r="AB132" s="147"/>
      <c r="AC132" s="147"/>
      <c r="AD132" s="147"/>
      <c r="AE132" s="147" t="s">
        <v>150</v>
      </c>
      <c r="AF132" s="147">
        <v>0</v>
      </c>
      <c r="AG132" s="147"/>
      <c r="AH132" s="147"/>
      <c r="AI132" s="147"/>
      <c r="AJ132" s="147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  <c r="AY132" s="147"/>
      <c r="AZ132" s="147"/>
      <c r="BA132" s="147"/>
      <c r="BB132" s="147"/>
      <c r="BC132" s="147"/>
      <c r="BD132" s="147"/>
      <c r="BE132" s="147"/>
      <c r="BF132" s="147"/>
      <c r="BG132" s="147"/>
      <c r="BH132" s="147"/>
    </row>
    <row r="133" spans="1:31" ht="12.75">
      <c r="A133" s="149" t="s">
        <v>143</v>
      </c>
      <c r="B133" s="155" t="s">
        <v>75</v>
      </c>
      <c r="C133" s="187" t="s">
        <v>76</v>
      </c>
      <c r="D133" s="160"/>
      <c r="E133" s="166"/>
      <c r="F133" s="169"/>
      <c r="G133" s="169">
        <f>SUMIF(AE134:AE136,"&lt;&gt;NOR",G134:G136)</f>
        <v>0</v>
      </c>
      <c r="H133" s="169"/>
      <c r="I133" s="169">
        <f>SUM(I134:I136)</f>
        <v>15212.52</v>
      </c>
      <c r="J133" s="169"/>
      <c r="K133" s="169">
        <f>SUM(K134:K136)</f>
        <v>7632.48</v>
      </c>
      <c r="L133" s="169"/>
      <c r="M133" s="169">
        <f>SUM(M134:M136)</f>
        <v>0</v>
      </c>
      <c r="N133" s="161"/>
      <c r="O133" s="161">
        <f>SUM(O134:O136)</f>
        <v>0.23836</v>
      </c>
      <c r="P133" s="161"/>
      <c r="Q133" s="161">
        <f>SUM(Q134:Q136)</f>
        <v>0</v>
      </c>
      <c r="R133" s="161"/>
      <c r="S133" s="161"/>
      <c r="T133" s="162"/>
      <c r="U133" s="161">
        <f>SUM(U134:U136)</f>
        <v>14.88</v>
      </c>
      <c r="AE133" t="s">
        <v>144</v>
      </c>
    </row>
    <row r="134" spans="1:60" ht="22.5" outlineLevel="1">
      <c r="A134" s="148">
        <v>51</v>
      </c>
      <c r="B134" s="154" t="s">
        <v>317</v>
      </c>
      <c r="C134" s="185" t="s">
        <v>318</v>
      </c>
      <c r="D134" s="156" t="s">
        <v>217</v>
      </c>
      <c r="E134" s="164">
        <v>3</v>
      </c>
      <c r="F134" s="256">
        <v>0</v>
      </c>
      <c r="G134" s="168">
        <f>E134*F134</f>
        <v>0</v>
      </c>
      <c r="H134" s="168">
        <v>1860.94</v>
      </c>
      <c r="I134" s="168">
        <f>ROUND(E134*H134,2)</f>
        <v>5582.82</v>
      </c>
      <c r="J134" s="168">
        <v>954.06</v>
      </c>
      <c r="K134" s="168">
        <f>ROUND(E134*J134,2)</f>
        <v>2862.18</v>
      </c>
      <c r="L134" s="168">
        <v>21</v>
      </c>
      <c r="M134" s="168">
        <f>G134*(1+L134/100)</f>
        <v>0</v>
      </c>
      <c r="N134" s="157">
        <v>0.02957</v>
      </c>
      <c r="O134" s="157">
        <f>ROUND(E134*N134,5)</f>
        <v>0.08871</v>
      </c>
      <c r="P134" s="157">
        <v>0</v>
      </c>
      <c r="Q134" s="157">
        <f>ROUND(E134*P134,5)</f>
        <v>0</v>
      </c>
      <c r="R134" s="157"/>
      <c r="S134" s="157"/>
      <c r="T134" s="158">
        <v>1.86</v>
      </c>
      <c r="U134" s="157">
        <f>ROUND(E134*T134,2)</f>
        <v>5.58</v>
      </c>
      <c r="V134" s="147"/>
      <c r="W134" s="147"/>
      <c r="X134" s="147"/>
      <c r="Y134" s="147"/>
      <c r="Z134" s="147"/>
      <c r="AA134" s="147"/>
      <c r="AB134" s="147"/>
      <c r="AC134" s="147"/>
      <c r="AD134" s="147"/>
      <c r="AE134" s="147" t="s">
        <v>148</v>
      </c>
      <c r="AF134" s="147"/>
      <c r="AG134" s="147"/>
      <c r="AH134" s="147"/>
      <c r="AI134" s="147"/>
      <c r="AJ134" s="147"/>
      <c r="AK134" s="147"/>
      <c r="AL134" s="147"/>
      <c r="AM134" s="147"/>
      <c r="AN134" s="147"/>
      <c r="AO134" s="147"/>
      <c r="AP134" s="147"/>
      <c r="AQ134" s="147"/>
      <c r="AR134" s="147"/>
      <c r="AS134" s="147"/>
      <c r="AT134" s="147"/>
      <c r="AU134" s="147"/>
      <c r="AV134" s="147"/>
      <c r="AW134" s="147"/>
      <c r="AX134" s="147"/>
      <c r="AY134" s="147"/>
      <c r="AZ134" s="147"/>
      <c r="BA134" s="147"/>
      <c r="BB134" s="147"/>
      <c r="BC134" s="147"/>
      <c r="BD134" s="147"/>
      <c r="BE134" s="147"/>
      <c r="BF134" s="147"/>
      <c r="BG134" s="147"/>
      <c r="BH134" s="147"/>
    </row>
    <row r="135" spans="1:60" ht="22.5" outlineLevel="1">
      <c r="A135" s="148">
        <v>52</v>
      </c>
      <c r="B135" s="154" t="s">
        <v>319</v>
      </c>
      <c r="C135" s="185" t="s">
        <v>320</v>
      </c>
      <c r="D135" s="156" t="s">
        <v>217</v>
      </c>
      <c r="E135" s="164">
        <v>1</v>
      </c>
      <c r="F135" s="256">
        <v>0</v>
      </c>
      <c r="G135" s="168">
        <f>E135*F135</f>
        <v>0</v>
      </c>
      <c r="H135" s="168">
        <v>2305.94</v>
      </c>
      <c r="I135" s="168">
        <f>ROUND(E135*H135,2)</f>
        <v>2305.94</v>
      </c>
      <c r="J135" s="168">
        <v>954.06</v>
      </c>
      <c r="K135" s="168">
        <f>ROUND(E135*J135,2)</f>
        <v>954.06</v>
      </c>
      <c r="L135" s="168">
        <v>21</v>
      </c>
      <c r="M135" s="168">
        <f>G135*(1+L135/100)</f>
        <v>0</v>
      </c>
      <c r="N135" s="157">
        <v>0.03217</v>
      </c>
      <c r="O135" s="157">
        <f>ROUND(E135*N135,5)</f>
        <v>0.03217</v>
      </c>
      <c r="P135" s="157">
        <v>0</v>
      </c>
      <c r="Q135" s="157">
        <f>ROUND(E135*P135,5)</f>
        <v>0</v>
      </c>
      <c r="R135" s="157"/>
      <c r="S135" s="157"/>
      <c r="T135" s="158">
        <v>1.86</v>
      </c>
      <c r="U135" s="157">
        <f>ROUND(E135*T135,2)</f>
        <v>1.86</v>
      </c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 t="s">
        <v>148</v>
      </c>
      <c r="AF135" s="147"/>
      <c r="AG135" s="147"/>
      <c r="AH135" s="147"/>
      <c r="AI135" s="147"/>
      <c r="AJ135" s="147"/>
      <c r="AK135" s="147"/>
      <c r="AL135" s="147"/>
      <c r="AM135" s="147"/>
      <c r="AN135" s="147"/>
      <c r="AO135" s="147"/>
      <c r="AP135" s="147"/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  <c r="BB135" s="147"/>
      <c r="BC135" s="147"/>
      <c r="BD135" s="147"/>
      <c r="BE135" s="147"/>
      <c r="BF135" s="147"/>
      <c r="BG135" s="147"/>
      <c r="BH135" s="147"/>
    </row>
    <row r="136" spans="1:60" ht="22.5" outlineLevel="1">
      <c r="A136" s="148">
        <v>53</v>
      </c>
      <c r="B136" s="154" t="s">
        <v>321</v>
      </c>
      <c r="C136" s="185" t="s">
        <v>322</v>
      </c>
      <c r="D136" s="156" t="s">
        <v>217</v>
      </c>
      <c r="E136" s="164">
        <v>4</v>
      </c>
      <c r="F136" s="256">
        <v>0</v>
      </c>
      <c r="G136" s="168">
        <f>E136*F136</f>
        <v>0</v>
      </c>
      <c r="H136" s="168">
        <v>1830.94</v>
      </c>
      <c r="I136" s="168">
        <f>ROUND(E136*H136,2)</f>
        <v>7323.76</v>
      </c>
      <c r="J136" s="168">
        <v>954.06</v>
      </c>
      <c r="K136" s="168">
        <f>ROUND(E136*J136,2)</f>
        <v>3816.24</v>
      </c>
      <c r="L136" s="168">
        <v>21</v>
      </c>
      <c r="M136" s="168">
        <f>G136*(1+L136/100)</f>
        <v>0</v>
      </c>
      <c r="N136" s="157">
        <v>0.02937</v>
      </c>
      <c r="O136" s="157">
        <f>ROUND(E136*N136,5)</f>
        <v>0.11748</v>
      </c>
      <c r="P136" s="157">
        <v>0</v>
      </c>
      <c r="Q136" s="157">
        <f>ROUND(E136*P136,5)</f>
        <v>0</v>
      </c>
      <c r="R136" s="157"/>
      <c r="S136" s="157"/>
      <c r="T136" s="158">
        <v>1.86</v>
      </c>
      <c r="U136" s="157">
        <f>ROUND(E136*T136,2)</f>
        <v>7.44</v>
      </c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47" t="s">
        <v>148</v>
      </c>
      <c r="AF136" s="147"/>
      <c r="AG136" s="147"/>
      <c r="AH136" s="147"/>
      <c r="AI136" s="147"/>
      <c r="AJ136" s="147"/>
      <c r="AK136" s="147"/>
      <c r="AL136" s="147"/>
      <c r="AM136" s="147"/>
      <c r="AN136" s="147"/>
      <c r="AO136" s="147"/>
      <c r="AP136" s="147"/>
      <c r="AQ136" s="147"/>
      <c r="AR136" s="147"/>
      <c r="AS136" s="147"/>
      <c r="AT136" s="147"/>
      <c r="AU136" s="147"/>
      <c r="AV136" s="147"/>
      <c r="AW136" s="147"/>
      <c r="AX136" s="147"/>
      <c r="AY136" s="147"/>
      <c r="AZ136" s="147"/>
      <c r="BA136" s="147"/>
      <c r="BB136" s="147"/>
      <c r="BC136" s="147"/>
      <c r="BD136" s="147"/>
      <c r="BE136" s="147"/>
      <c r="BF136" s="147"/>
      <c r="BG136" s="147"/>
      <c r="BH136" s="147"/>
    </row>
    <row r="137" spans="1:31" ht="12.75">
      <c r="A137" s="149" t="s">
        <v>143</v>
      </c>
      <c r="B137" s="155" t="s">
        <v>77</v>
      </c>
      <c r="C137" s="187" t="s">
        <v>78</v>
      </c>
      <c r="D137" s="160"/>
      <c r="E137" s="166"/>
      <c r="F137" s="169"/>
      <c r="G137" s="169">
        <f>SUMIF(AE138:AE144,"&lt;&gt;NOR",G138:G144)</f>
        <v>0</v>
      </c>
      <c r="H137" s="169"/>
      <c r="I137" s="169">
        <f>SUM(I138:I144)</f>
        <v>24577.33</v>
      </c>
      <c r="J137" s="169"/>
      <c r="K137" s="169">
        <f>SUM(K138:K144)</f>
        <v>27536.44</v>
      </c>
      <c r="L137" s="169"/>
      <c r="M137" s="169">
        <f>SUM(M138:M144)</f>
        <v>0</v>
      </c>
      <c r="N137" s="161"/>
      <c r="O137" s="161">
        <f>SUM(O138:O144)</f>
        <v>9.97974</v>
      </c>
      <c r="P137" s="161"/>
      <c r="Q137" s="161">
        <f>SUM(Q138:Q144)</f>
        <v>0</v>
      </c>
      <c r="R137" s="161"/>
      <c r="S137" s="161"/>
      <c r="T137" s="162"/>
      <c r="U137" s="161">
        <f>SUM(U138:U144)</f>
        <v>47.44</v>
      </c>
      <c r="AE137" t="s">
        <v>144</v>
      </c>
    </row>
    <row r="138" spans="1:60" ht="22.5" outlineLevel="1">
      <c r="A138" s="148">
        <v>54</v>
      </c>
      <c r="B138" s="154" t="s">
        <v>323</v>
      </c>
      <c r="C138" s="185" t="s">
        <v>324</v>
      </c>
      <c r="D138" s="156" t="s">
        <v>267</v>
      </c>
      <c r="E138" s="164">
        <v>10.68</v>
      </c>
      <c r="F138" s="256">
        <v>0</v>
      </c>
      <c r="G138" s="168">
        <f>E138*F138</f>
        <v>0</v>
      </c>
      <c r="H138" s="168">
        <v>664.65</v>
      </c>
      <c r="I138" s="168">
        <f aca="true" t="shared" si="5" ref="I138:I144">ROUND(E138*H138,2)</f>
        <v>7098.46</v>
      </c>
      <c r="J138" s="168">
        <v>1117.35</v>
      </c>
      <c r="K138" s="168">
        <f aca="true" t="shared" si="6" ref="K138:K144">ROUND(E138*J138,2)</f>
        <v>11933.3</v>
      </c>
      <c r="L138" s="168">
        <v>21</v>
      </c>
      <c r="M138" s="168">
        <f aca="true" t="shared" si="7" ref="M138:M144">G138*(1+L138/100)</f>
        <v>0</v>
      </c>
      <c r="N138" s="157">
        <v>0.5187</v>
      </c>
      <c r="O138" s="157">
        <f aca="true" t="shared" si="8" ref="O138:O144">ROUND(E138*N138,5)</f>
        <v>5.53972</v>
      </c>
      <c r="P138" s="157">
        <v>0</v>
      </c>
      <c r="Q138" s="157">
        <f aca="true" t="shared" si="9" ref="Q138:Q144">ROUND(E138*P138,5)</f>
        <v>0</v>
      </c>
      <c r="R138" s="157"/>
      <c r="S138" s="157"/>
      <c r="T138" s="158">
        <v>2.02018</v>
      </c>
      <c r="U138" s="157">
        <f aca="true" t="shared" si="10" ref="U138:U144">ROUND(E138*T138,2)</f>
        <v>21.58</v>
      </c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 t="s">
        <v>178</v>
      </c>
      <c r="AF138" s="147"/>
      <c r="AG138" s="147"/>
      <c r="AH138" s="147"/>
      <c r="AI138" s="147"/>
      <c r="AJ138" s="147"/>
      <c r="AK138" s="147"/>
      <c r="AL138" s="147"/>
      <c r="AM138" s="147"/>
      <c r="AN138" s="147"/>
      <c r="AO138" s="147"/>
      <c r="AP138" s="147"/>
      <c r="AQ138" s="147"/>
      <c r="AR138" s="147"/>
      <c r="AS138" s="147"/>
      <c r="AT138" s="147"/>
      <c r="AU138" s="147"/>
      <c r="AV138" s="147"/>
      <c r="AW138" s="147"/>
      <c r="AX138" s="147"/>
      <c r="AY138" s="147"/>
      <c r="AZ138" s="147"/>
      <c r="BA138" s="147"/>
      <c r="BB138" s="147"/>
      <c r="BC138" s="147"/>
      <c r="BD138" s="147"/>
      <c r="BE138" s="147"/>
      <c r="BF138" s="147"/>
      <c r="BG138" s="147"/>
      <c r="BH138" s="147"/>
    </row>
    <row r="139" spans="1:60" ht="22.5" outlineLevel="1">
      <c r="A139" s="148">
        <v>55</v>
      </c>
      <c r="B139" s="154" t="s">
        <v>325</v>
      </c>
      <c r="C139" s="185" t="s">
        <v>326</v>
      </c>
      <c r="D139" s="156" t="s">
        <v>267</v>
      </c>
      <c r="E139" s="164">
        <v>16.3</v>
      </c>
      <c r="F139" s="256">
        <v>0</v>
      </c>
      <c r="G139" s="168">
        <f aca="true" t="shared" si="11" ref="G139:G144">E139*F139</f>
        <v>0</v>
      </c>
      <c r="H139" s="168">
        <v>513.55</v>
      </c>
      <c r="I139" s="168">
        <f t="shared" si="5"/>
        <v>8370.87</v>
      </c>
      <c r="J139" s="168">
        <v>846.45</v>
      </c>
      <c r="K139" s="168">
        <f t="shared" si="6"/>
        <v>13797.14</v>
      </c>
      <c r="L139" s="168">
        <v>21</v>
      </c>
      <c r="M139" s="168">
        <f t="shared" si="7"/>
        <v>0</v>
      </c>
      <c r="N139" s="157">
        <v>0.27062</v>
      </c>
      <c r="O139" s="157">
        <f t="shared" si="8"/>
        <v>4.41111</v>
      </c>
      <c r="P139" s="157">
        <v>0</v>
      </c>
      <c r="Q139" s="157">
        <f t="shared" si="9"/>
        <v>0</v>
      </c>
      <c r="R139" s="157"/>
      <c r="S139" s="157"/>
      <c r="T139" s="158">
        <v>1.46683</v>
      </c>
      <c r="U139" s="157">
        <f t="shared" si="10"/>
        <v>23.91</v>
      </c>
      <c r="V139" s="147"/>
      <c r="W139" s="147"/>
      <c r="X139" s="147"/>
      <c r="Y139" s="147"/>
      <c r="Z139" s="147"/>
      <c r="AA139" s="147"/>
      <c r="AB139" s="147"/>
      <c r="AC139" s="147"/>
      <c r="AD139" s="147"/>
      <c r="AE139" s="147" t="s">
        <v>178</v>
      </c>
      <c r="AF139" s="147"/>
      <c r="AG139" s="147"/>
      <c r="AH139" s="147"/>
      <c r="AI139" s="147"/>
      <c r="AJ139" s="147"/>
      <c r="AK139" s="147"/>
      <c r="AL139" s="147"/>
      <c r="AM139" s="147"/>
      <c r="AN139" s="147"/>
      <c r="AO139" s="147"/>
      <c r="AP139" s="147"/>
      <c r="AQ139" s="147"/>
      <c r="AR139" s="147"/>
      <c r="AS139" s="147"/>
      <c r="AT139" s="147"/>
      <c r="AU139" s="147"/>
      <c r="AV139" s="147"/>
      <c r="AW139" s="147"/>
      <c r="AX139" s="147"/>
      <c r="AY139" s="147"/>
      <c r="AZ139" s="147"/>
      <c r="BA139" s="147"/>
      <c r="BB139" s="147"/>
      <c r="BC139" s="147"/>
      <c r="BD139" s="147"/>
      <c r="BE139" s="147"/>
      <c r="BF139" s="147"/>
      <c r="BG139" s="147"/>
      <c r="BH139" s="147"/>
    </row>
    <row r="140" spans="1:60" ht="22.5" outlineLevel="1">
      <c r="A140" s="148">
        <v>56</v>
      </c>
      <c r="B140" s="154" t="s">
        <v>327</v>
      </c>
      <c r="C140" s="185" t="s">
        <v>328</v>
      </c>
      <c r="D140" s="156" t="s">
        <v>217</v>
      </c>
      <c r="E140" s="164">
        <v>3</v>
      </c>
      <c r="F140" s="256">
        <v>0</v>
      </c>
      <c r="G140" s="168">
        <f t="shared" si="11"/>
        <v>0</v>
      </c>
      <c r="H140" s="168">
        <v>0</v>
      </c>
      <c r="I140" s="168">
        <f t="shared" si="5"/>
        <v>0</v>
      </c>
      <c r="J140" s="168">
        <v>602</v>
      </c>
      <c r="K140" s="168">
        <f t="shared" si="6"/>
        <v>1806</v>
      </c>
      <c r="L140" s="168">
        <v>21</v>
      </c>
      <c r="M140" s="168">
        <f t="shared" si="7"/>
        <v>0</v>
      </c>
      <c r="N140" s="157">
        <v>0</v>
      </c>
      <c r="O140" s="157">
        <f t="shared" si="8"/>
        <v>0</v>
      </c>
      <c r="P140" s="157">
        <v>0</v>
      </c>
      <c r="Q140" s="157">
        <f t="shared" si="9"/>
        <v>0</v>
      </c>
      <c r="R140" s="157"/>
      <c r="S140" s="157"/>
      <c r="T140" s="158">
        <v>0.65</v>
      </c>
      <c r="U140" s="157">
        <f t="shared" si="10"/>
        <v>1.95</v>
      </c>
      <c r="V140" s="147"/>
      <c r="W140" s="147"/>
      <c r="X140" s="147"/>
      <c r="Y140" s="147"/>
      <c r="Z140" s="147"/>
      <c r="AA140" s="147"/>
      <c r="AB140" s="147"/>
      <c r="AC140" s="147"/>
      <c r="AD140" s="147"/>
      <c r="AE140" s="147" t="s">
        <v>148</v>
      </c>
      <c r="AF140" s="147"/>
      <c r="AG140" s="147"/>
      <c r="AH140" s="147"/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7"/>
      <c r="AS140" s="147"/>
      <c r="AT140" s="147"/>
      <c r="AU140" s="147"/>
      <c r="AV140" s="147"/>
      <c r="AW140" s="147"/>
      <c r="AX140" s="147"/>
      <c r="AY140" s="147"/>
      <c r="AZ140" s="147"/>
      <c r="BA140" s="147"/>
      <c r="BB140" s="147"/>
      <c r="BC140" s="147"/>
      <c r="BD140" s="147"/>
      <c r="BE140" s="147"/>
      <c r="BF140" s="147"/>
      <c r="BG140" s="147"/>
      <c r="BH140" s="147"/>
    </row>
    <row r="141" spans="1:60" ht="12.75" outlineLevel="1">
      <c r="A141" s="148">
        <v>57</v>
      </c>
      <c r="B141" s="154" t="s">
        <v>329</v>
      </c>
      <c r="C141" s="185" t="s">
        <v>330</v>
      </c>
      <c r="D141" s="156" t="s">
        <v>217</v>
      </c>
      <c r="E141" s="164">
        <v>1</v>
      </c>
      <c r="F141" s="256">
        <v>0</v>
      </c>
      <c r="G141" s="168">
        <f t="shared" si="11"/>
        <v>0</v>
      </c>
      <c r="H141" s="168">
        <v>4475</v>
      </c>
      <c r="I141" s="168">
        <f t="shared" si="5"/>
        <v>4475</v>
      </c>
      <c r="J141" s="168">
        <v>0</v>
      </c>
      <c r="K141" s="168">
        <f t="shared" si="6"/>
        <v>0</v>
      </c>
      <c r="L141" s="168">
        <v>21</v>
      </c>
      <c r="M141" s="168">
        <f t="shared" si="7"/>
        <v>0</v>
      </c>
      <c r="N141" s="157">
        <v>0.0072</v>
      </c>
      <c r="O141" s="157">
        <f t="shared" si="8"/>
        <v>0.0072</v>
      </c>
      <c r="P141" s="157">
        <v>0</v>
      </c>
      <c r="Q141" s="157">
        <f t="shared" si="9"/>
        <v>0</v>
      </c>
      <c r="R141" s="157"/>
      <c r="S141" s="157"/>
      <c r="T141" s="158">
        <v>0</v>
      </c>
      <c r="U141" s="157">
        <f t="shared" si="10"/>
        <v>0</v>
      </c>
      <c r="V141" s="147"/>
      <c r="W141" s="147"/>
      <c r="X141" s="147"/>
      <c r="Y141" s="147"/>
      <c r="Z141" s="147"/>
      <c r="AA141" s="147"/>
      <c r="AB141" s="147"/>
      <c r="AC141" s="147"/>
      <c r="AD141" s="147"/>
      <c r="AE141" s="147" t="s">
        <v>189</v>
      </c>
      <c r="AF141" s="147"/>
      <c r="AG141" s="147"/>
      <c r="AH141" s="147"/>
      <c r="AI141" s="147"/>
      <c r="AJ141" s="147"/>
      <c r="AK141" s="147"/>
      <c r="AL141" s="147"/>
      <c r="AM141" s="147"/>
      <c r="AN141" s="147"/>
      <c r="AO141" s="147"/>
      <c r="AP141" s="147"/>
      <c r="AQ141" s="147"/>
      <c r="AR141" s="147"/>
      <c r="AS141" s="147"/>
      <c r="AT141" s="147"/>
      <c r="AU141" s="147"/>
      <c r="AV141" s="147"/>
      <c r="AW141" s="147"/>
      <c r="AX141" s="147"/>
      <c r="AY141" s="147"/>
      <c r="AZ141" s="147"/>
      <c r="BA141" s="147"/>
      <c r="BB141" s="147"/>
      <c r="BC141" s="147"/>
      <c r="BD141" s="147"/>
      <c r="BE141" s="147"/>
      <c r="BF141" s="147"/>
      <c r="BG141" s="147"/>
      <c r="BH141" s="147"/>
    </row>
    <row r="142" spans="1:60" ht="22.5" outlineLevel="1">
      <c r="A142" s="148">
        <v>58</v>
      </c>
      <c r="B142" s="154" t="s">
        <v>331</v>
      </c>
      <c r="C142" s="185" t="s">
        <v>332</v>
      </c>
      <c r="D142" s="156" t="s">
        <v>217</v>
      </c>
      <c r="E142" s="164">
        <v>1</v>
      </c>
      <c r="F142" s="256">
        <v>0</v>
      </c>
      <c r="G142" s="168">
        <f t="shared" si="11"/>
        <v>0</v>
      </c>
      <c r="H142" s="168">
        <v>3420</v>
      </c>
      <c r="I142" s="168">
        <f t="shared" si="5"/>
        <v>3420</v>
      </c>
      <c r="J142" s="168">
        <v>0</v>
      </c>
      <c r="K142" s="168">
        <f t="shared" si="6"/>
        <v>0</v>
      </c>
      <c r="L142" s="168">
        <v>21</v>
      </c>
      <c r="M142" s="168">
        <f t="shared" si="7"/>
        <v>0</v>
      </c>
      <c r="N142" s="157">
        <v>0.01779</v>
      </c>
      <c r="O142" s="157">
        <f t="shared" si="8"/>
        <v>0.01779</v>
      </c>
      <c r="P142" s="157">
        <v>0</v>
      </c>
      <c r="Q142" s="157">
        <f t="shared" si="9"/>
        <v>0</v>
      </c>
      <c r="R142" s="157"/>
      <c r="S142" s="157"/>
      <c r="T142" s="158">
        <v>0</v>
      </c>
      <c r="U142" s="157">
        <f t="shared" si="10"/>
        <v>0</v>
      </c>
      <c r="V142" s="147"/>
      <c r="W142" s="147"/>
      <c r="X142" s="147"/>
      <c r="Y142" s="147"/>
      <c r="Z142" s="147"/>
      <c r="AA142" s="147"/>
      <c r="AB142" s="147"/>
      <c r="AC142" s="147"/>
      <c r="AD142" s="147"/>
      <c r="AE142" s="147" t="s">
        <v>189</v>
      </c>
      <c r="AF142" s="147"/>
      <c r="AG142" s="147"/>
      <c r="AH142" s="147"/>
      <c r="AI142" s="147"/>
      <c r="AJ142" s="147"/>
      <c r="AK142" s="147"/>
      <c r="AL142" s="147"/>
      <c r="AM142" s="147"/>
      <c r="AN142" s="147"/>
      <c r="AO142" s="147"/>
      <c r="AP142" s="147"/>
      <c r="AQ142" s="147"/>
      <c r="AR142" s="147"/>
      <c r="AS142" s="147"/>
      <c r="AT142" s="147"/>
      <c r="AU142" s="147"/>
      <c r="AV142" s="147"/>
      <c r="AW142" s="147"/>
      <c r="AX142" s="147"/>
      <c r="AY142" s="147"/>
      <c r="AZ142" s="147"/>
      <c r="BA142" s="147"/>
      <c r="BB142" s="147"/>
      <c r="BC142" s="147"/>
      <c r="BD142" s="147"/>
      <c r="BE142" s="147"/>
      <c r="BF142" s="147"/>
      <c r="BG142" s="147"/>
      <c r="BH142" s="147"/>
    </row>
    <row r="143" spans="1:60" ht="12.75" outlineLevel="1">
      <c r="A143" s="148">
        <v>59</v>
      </c>
      <c r="B143" s="154" t="s">
        <v>333</v>
      </c>
      <c r="C143" s="185" t="s">
        <v>334</v>
      </c>
      <c r="D143" s="156" t="s">
        <v>217</v>
      </c>
      <c r="E143" s="164">
        <v>2</v>
      </c>
      <c r="F143" s="256">
        <v>0</v>
      </c>
      <c r="G143" s="168">
        <f t="shared" si="11"/>
        <v>0</v>
      </c>
      <c r="H143" s="168">
        <v>249.5</v>
      </c>
      <c r="I143" s="168">
        <f t="shared" si="5"/>
        <v>499</v>
      </c>
      <c r="J143" s="168">
        <v>0</v>
      </c>
      <c r="K143" s="168">
        <f t="shared" si="6"/>
        <v>0</v>
      </c>
      <c r="L143" s="168">
        <v>21</v>
      </c>
      <c r="M143" s="168">
        <f t="shared" si="7"/>
        <v>0</v>
      </c>
      <c r="N143" s="157">
        <v>0.001</v>
      </c>
      <c r="O143" s="157">
        <f t="shared" si="8"/>
        <v>0.002</v>
      </c>
      <c r="P143" s="157">
        <v>0</v>
      </c>
      <c r="Q143" s="157">
        <f t="shared" si="9"/>
        <v>0</v>
      </c>
      <c r="R143" s="157"/>
      <c r="S143" s="157"/>
      <c r="T143" s="158">
        <v>0</v>
      </c>
      <c r="U143" s="157">
        <f t="shared" si="10"/>
        <v>0</v>
      </c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47" t="s">
        <v>189</v>
      </c>
      <c r="AF143" s="147"/>
      <c r="AG143" s="147"/>
      <c r="AH143" s="147"/>
      <c r="AI143" s="147"/>
      <c r="AJ143" s="147"/>
      <c r="AK143" s="147"/>
      <c r="AL143" s="147"/>
      <c r="AM143" s="147"/>
      <c r="AN143" s="147"/>
      <c r="AO143" s="147"/>
      <c r="AP143" s="147"/>
      <c r="AQ143" s="147"/>
      <c r="AR143" s="147"/>
      <c r="AS143" s="147"/>
      <c r="AT143" s="147"/>
      <c r="AU143" s="147"/>
      <c r="AV143" s="147"/>
      <c r="AW143" s="147"/>
      <c r="AX143" s="147"/>
      <c r="AY143" s="147"/>
      <c r="AZ143" s="147"/>
      <c r="BA143" s="147"/>
      <c r="BB143" s="147"/>
      <c r="BC143" s="147"/>
      <c r="BD143" s="147"/>
      <c r="BE143" s="147"/>
      <c r="BF143" s="147"/>
      <c r="BG143" s="147"/>
      <c r="BH143" s="147"/>
    </row>
    <row r="144" spans="1:60" ht="12.75" outlineLevel="1">
      <c r="A144" s="148">
        <v>60</v>
      </c>
      <c r="B144" s="154" t="s">
        <v>335</v>
      </c>
      <c r="C144" s="185" t="s">
        <v>336</v>
      </c>
      <c r="D144" s="156" t="s">
        <v>217</v>
      </c>
      <c r="E144" s="164">
        <v>1</v>
      </c>
      <c r="F144" s="256">
        <v>0</v>
      </c>
      <c r="G144" s="168">
        <f t="shared" si="11"/>
        <v>0</v>
      </c>
      <c r="H144" s="168">
        <v>714</v>
      </c>
      <c r="I144" s="168">
        <f t="shared" si="5"/>
        <v>714</v>
      </c>
      <c r="J144" s="168">
        <v>0</v>
      </c>
      <c r="K144" s="168">
        <f t="shared" si="6"/>
        <v>0</v>
      </c>
      <c r="L144" s="168">
        <v>21</v>
      </c>
      <c r="M144" s="168">
        <f t="shared" si="7"/>
        <v>0</v>
      </c>
      <c r="N144" s="157">
        <v>0.00192</v>
      </c>
      <c r="O144" s="157">
        <f t="shared" si="8"/>
        <v>0.00192</v>
      </c>
      <c r="P144" s="157">
        <v>0</v>
      </c>
      <c r="Q144" s="157">
        <f t="shared" si="9"/>
        <v>0</v>
      </c>
      <c r="R144" s="157"/>
      <c r="S144" s="157"/>
      <c r="T144" s="158">
        <v>0</v>
      </c>
      <c r="U144" s="157">
        <f t="shared" si="10"/>
        <v>0</v>
      </c>
      <c r="V144" s="147"/>
      <c r="W144" s="147"/>
      <c r="X144" s="147"/>
      <c r="Y144" s="147"/>
      <c r="Z144" s="147"/>
      <c r="AA144" s="147"/>
      <c r="AB144" s="147"/>
      <c r="AC144" s="147"/>
      <c r="AD144" s="147"/>
      <c r="AE144" s="147" t="s">
        <v>189</v>
      </c>
      <c r="AF144" s="147"/>
      <c r="AG144" s="147"/>
      <c r="AH144" s="147"/>
      <c r="AI144" s="147"/>
      <c r="AJ144" s="147"/>
      <c r="AK144" s="147"/>
      <c r="AL144" s="147"/>
      <c r="AM144" s="147"/>
      <c r="AN144" s="147"/>
      <c r="AO144" s="147"/>
      <c r="AP144" s="147"/>
      <c r="AQ144" s="147"/>
      <c r="AR144" s="147"/>
      <c r="AS144" s="147"/>
      <c r="AT144" s="147"/>
      <c r="AU144" s="147"/>
      <c r="AV144" s="147"/>
      <c r="AW144" s="147"/>
      <c r="AX144" s="147"/>
      <c r="AY144" s="147"/>
      <c r="AZ144" s="147"/>
      <c r="BA144" s="147"/>
      <c r="BB144" s="147"/>
      <c r="BC144" s="147"/>
      <c r="BD144" s="147"/>
      <c r="BE144" s="147"/>
      <c r="BF144" s="147"/>
      <c r="BG144" s="147"/>
      <c r="BH144" s="147"/>
    </row>
    <row r="145" spans="1:31" ht="12.75">
      <c r="A145" s="149" t="s">
        <v>143</v>
      </c>
      <c r="B145" s="155" t="s">
        <v>79</v>
      </c>
      <c r="C145" s="187" t="s">
        <v>80</v>
      </c>
      <c r="D145" s="160"/>
      <c r="E145" s="166"/>
      <c r="F145" s="169"/>
      <c r="G145" s="169">
        <f>SUMIF(AE146:AE147,"&lt;&gt;NOR",G146:G147)</f>
        <v>0</v>
      </c>
      <c r="H145" s="169"/>
      <c r="I145" s="169">
        <f>SUM(I146:I147)</f>
        <v>8588.66</v>
      </c>
      <c r="J145" s="169"/>
      <c r="K145" s="169">
        <f>SUM(K146:K147)</f>
        <v>19338.35</v>
      </c>
      <c r="L145" s="169"/>
      <c r="M145" s="169">
        <f>SUM(M146:M147)</f>
        <v>0</v>
      </c>
      <c r="N145" s="161"/>
      <c r="O145" s="161">
        <f>SUM(O146:O147)</f>
        <v>2.1424</v>
      </c>
      <c r="P145" s="161"/>
      <c r="Q145" s="161">
        <f>SUM(Q146:Q147)</f>
        <v>0</v>
      </c>
      <c r="R145" s="161"/>
      <c r="S145" s="161"/>
      <c r="T145" s="162"/>
      <c r="U145" s="161">
        <f>SUM(U146:U147)</f>
        <v>37.04</v>
      </c>
      <c r="AE145" t="s">
        <v>144</v>
      </c>
    </row>
    <row r="146" spans="1:60" ht="12.75" outlineLevel="1">
      <c r="A146" s="148">
        <v>61</v>
      </c>
      <c r="B146" s="154" t="s">
        <v>337</v>
      </c>
      <c r="C146" s="185" t="s">
        <v>338</v>
      </c>
      <c r="D146" s="156" t="s">
        <v>193</v>
      </c>
      <c r="E146" s="164">
        <v>100</v>
      </c>
      <c r="F146" s="256">
        <v>0</v>
      </c>
      <c r="G146" s="168">
        <f>E146*F146</f>
        <v>0</v>
      </c>
      <c r="H146" s="168">
        <v>53.17</v>
      </c>
      <c r="I146" s="168">
        <f>ROUND(E146*H146,2)</f>
        <v>5317</v>
      </c>
      <c r="J146" s="168">
        <v>148.82999999999998</v>
      </c>
      <c r="K146" s="168">
        <f>ROUND(E146*J146,2)</f>
        <v>14883</v>
      </c>
      <c r="L146" s="168">
        <v>21</v>
      </c>
      <c r="M146" s="168">
        <f>G146*(1+L146/100)</f>
        <v>0</v>
      </c>
      <c r="N146" s="157">
        <v>0.01923</v>
      </c>
      <c r="O146" s="157">
        <f>ROUND(E146*N146,5)</f>
        <v>1.923</v>
      </c>
      <c r="P146" s="157">
        <v>0</v>
      </c>
      <c r="Q146" s="157">
        <f>ROUND(E146*P146,5)</f>
        <v>0</v>
      </c>
      <c r="R146" s="157"/>
      <c r="S146" s="157"/>
      <c r="T146" s="158">
        <v>0.27399</v>
      </c>
      <c r="U146" s="157">
        <f>ROUND(E146*T146,2)</f>
        <v>27.4</v>
      </c>
      <c r="V146" s="147"/>
      <c r="W146" s="147"/>
      <c r="X146" s="147"/>
      <c r="Y146" s="147"/>
      <c r="Z146" s="147"/>
      <c r="AA146" s="147"/>
      <c r="AB146" s="147"/>
      <c r="AC146" s="147"/>
      <c r="AD146" s="147"/>
      <c r="AE146" s="147" t="s">
        <v>178</v>
      </c>
      <c r="AF146" s="147"/>
      <c r="AG146" s="147"/>
      <c r="AH146" s="147"/>
      <c r="AI146" s="147"/>
      <c r="AJ146" s="147"/>
      <c r="AK146" s="147"/>
      <c r="AL146" s="147"/>
      <c r="AM146" s="147"/>
      <c r="AN146" s="147"/>
      <c r="AO146" s="147"/>
      <c r="AP146" s="147"/>
      <c r="AQ146" s="147"/>
      <c r="AR146" s="147"/>
      <c r="AS146" s="147"/>
      <c r="AT146" s="147"/>
      <c r="AU146" s="147"/>
      <c r="AV146" s="147"/>
      <c r="AW146" s="147"/>
      <c r="AX146" s="147"/>
      <c r="AY146" s="147"/>
      <c r="AZ146" s="147"/>
      <c r="BA146" s="147"/>
      <c r="BB146" s="147"/>
      <c r="BC146" s="147"/>
      <c r="BD146" s="147"/>
      <c r="BE146" s="147"/>
      <c r="BF146" s="147"/>
      <c r="BG146" s="147"/>
      <c r="BH146" s="147"/>
    </row>
    <row r="147" spans="1:60" ht="12.75" outlineLevel="1">
      <c r="A147" s="148">
        <v>62</v>
      </c>
      <c r="B147" s="154" t="s">
        <v>339</v>
      </c>
      <c r="C147" s="185" t="s">
        <v>340</v>
      </c>
      <c r="D147" s="156" t="s">
        <v>193</v>
      </c>
      <c r="E147" s="164">
        <v>37.06</v>
      </c>
      <c r="F147" s="256">
        <v>0</v>
      </c>
      <c r="G147" s="168">
        <f>E147*F147</f>
        <v>0</v>
      </c>
      <c r="H147" s="168">
        <v>88.28</v>
      </c>
      <c r="I147" s="168">
        <f>ROUND(E147*H147,2)</f>
        <v>3271.66</v>
      </c>
      <c r="J147" s="168">
        <v>120.22</v>
      </c>
      <c r="K147" s="168">
        <f>ROUND(E147*J147,2)</f>
        <v>4455.35</v>
      </c>
      <c r="L147" s="168">
        <v>21</v>
      </c>
      <c r="M147" s="168">
        <f>G147*(1+L147/100)</f>
        <v>0</v>
      </c>
      <c r="N147" s="157">
        <v>0.00592</v>
      </c>
      <c r="O147" s="157">
        <f>ROUND(E147*N147,5)</f>
        <v>0.2194</v>
      </c>
      <c r="P147" s="157">
        <v>0</v>
      </c>
      <c r="Q147" s="157">
        <f>ROUND(E147*P147,5)</f>
        <v>0</v>
      </c>
      <c r="R147" s="157"/>
      <c r="S147" s="157"/>
      <c r="T147" s="158">
        <v>0.26</v>
      </c>
      <c r="U147" s="157">
        <f>ROUND(E147*T147,2)</f>
        <v>9.64</v>
      </c>
      <c r="V147" s="147"/>
      <c r="W147" s="147"/>
      <c r="X147" s="147"/>
      <c r="Y147" s="147"/>
      <c r="Z147" s="147"/>
      <c r="AA147" s="147"/>
      <c r="AB147" s="147"/>
      <c r="AC147" s="147"/>
      <c r="AD147" s="147"/>
      <c r="AE147" s="147" t="s">
        <v>148</v>
      </c>
      <c r="AF147" s="147"/>
      <c r="AG147" s="147"/>
      <c r="AH147" s="147"/>
      <c r="AI147" s="147"/>
      <c r="AJ147" s="147"/>
      <c r="AK147" s="147"/>
      <c r="AL147" s="147"/>
      <c r="AM147" s="147"/>
      <c r="AN147" s="147"/>
      <c r="AO147" s="147"/>
      <c r="AP147" s="147"/>
      <c r="AQ147" s="147"/>
      <c r="AR147" s="147"/>
      <c r="AS147" s="147"/>
      <c r="AT147" s="147"/>
      <c r="AU147" s="147"/>
      <c r="AV147" s="147"/>
      <c r="AW147" s="147"/>
      <c r="AX147" s="147"/>
      <c r="AY147" s="147"/>
      <c r="AZ147" s="147"/>
      <c r="BA147" s="147"/>
      <c r="BB147" s="147"/>
      <c r="BC147" s="147"/>
      <c r="BD147" s="147"/>
      <c r="BE147" s="147"/>
      <c r="BF147" s="147"/>
      <c r="BG147" s="147"/>
      <c r="BH147" s="147"/>
    </row>
    <row r="148" spans="1:31" ht="12.75">
      <c r="A148" s="149" t="s">
        <v>143</v>
      </c>
      <c r="B148" s="155" t="s">
        <v>81</v>
      </c>
      <c r="C148" s="187" t="s">
        <v>607</v>
      </c>
      <c r="D148" s="160"/>
      <c r="E148" s="166"/>
      <c r="F148" s="169"/>
      <c r="G148" s="169">
        <f>SUMIF(AE149:AE151,"&lt;&gt;NOR",G149:G151)</f>
        <v>0</v>
      </c>
      <c r="H148" s="169"/>
      <c r="I148" s="169">
        <f>SUM(I149:I151)</f>
        <v>64.01</v>
      </c>
      <c r="J148" s="169"/>
      <c r="K148" s="169">
        <f>SUM(K149:K151)</f>
        <v>5027.31</v>
      </c>
      <c r="L148" s="169"/>
      <c r="M148" s="169">
        <f>SUM(M149:M151)</f>
        <v>0</v>
      </c>
      <c r="N148" s="161"/>
      <c r="O148" s="161">
        <f>SUM(O149:O151)</f>
        <v>0.00152</v>
      </c>
      <c r="P148" s="161"/>
      <c r="Q148" s="161">
        <f>SUM(Q149:Q151)</f>
        <v>0</v>
      </c>
      <c r="R148" s="161"/>
      <c r="S148" s="161"/>
      <c r="T148" s="162"/>
      <c r="U148" s="161">
        <f>SUM(U149:U151)</f>
        <v>11.96</v>
      </c>
      <c r="AE148" t="s">
        <v>144</v>
      </c>
    </row>
    <row r="149" spans="1:60" ht="12.75" outlineLevel="1">
      <c r="A149" s="148">
        <v>63</v>
      </c>
      <c r="B149" s="154" t="s">
        <v>341</v>
      </c>
      <c r="C149" s="185" t="s">
        <v>342</v>
      </c>
      <c r="D149" s="156" t="s">
        <v>193</v>
      </c>
      <c r="E149" s="164">
        <v>37.06</v>
      </c>
      <c r="F149" s="256">
        <v>0</v>
      </c>
      <c r="G149" s="168">
        <f>E149*F149</f>
        <v>0</v>
      </c>
      <c r="H149" s="168">
        <v>1.59</v>
      </c>
      <c r="I149" s="168">
        <f>ROUND(E149*H149,2)</f>
        <v>58.93</v>
      </c>
      <c r="J149" s="168">
        <v>129.41</v>
      </c>
      <c r="K149" s="168">
        <f>ROUND(E149*J149,2)</f>
        <v>4795.93</v>
      </c>
      <c r="L149" s="168">
        <v>21</v>
      </c>
      <c r="M149" s="168">
        <f>G149*(1+L149/100)</f>
        <v>0</v>
      </c>
      <c r="N149" s="157">
        <v>4E-05</v>
      </c>
      <c r="O149" s="157">
        <f>ROUND(E149*N149,5)</f>
        <v>0.00148</v>
      </c>
      <c r="P149" s="157">
        <v>0</v>
      </c>
      <c r="Q149" s="157">
        <f>ROUND(E149*P149,5)</f>
        <v>0</v>
      </c>
      <c r="R149" s="157"/>
      <c r="S149" s="157"/>
      <c r="T149" s="158">
        <v>0.308</v>
      </c>
      <c r="U149" s="157">
        <f>ROUND(E149*T149,2)</f>
        <v>11.41</v>
      </c>
      <c r="V149" s="147"/>
      <c r="W149" s="147"/>
      <c r="X149" s="147"/>
      <c r="Y149" s="147"/>
      <c r="Z149" s="147"/>
      <c r="AA149" s="147"/>
      <c r="AB149" s="147"/>
      <c r="AC149" s="147"/>
      <c r="AD149" s="147"/>
      <c r="AE149" s="147" t="s">
        <v>148</v>
      </c>
      <c r="AF149" s="147"/>
      <c r="AG149" s="147"/>
      <c r="AH149" s="147"/>
      <c r="AI149" s="147"/>
      <c r="AJ149" s="147"/>
      <c r="AK149" s="147"/>
      <c r="AL149" s="147"/>
      <c r="AM149" s="147"/>
      <c r="AN149" s="147"/>
      <c r="AO149" s="147"/>
      <c r="AP149" s="147"/>
      <c r="AQ149" s="147"/>
      <c r="AR149" s="147"/>
      <c r="AS149" s="147"/>
      <c r="AT149" s="147"/>
      <c r="AU149" s="147"/>
      <c r="AV149" s="147"/>
      <c r="AW149" s="147"/>
      <c r="AX149" s="147"/>
      <c r="AY149" s="147"/>
      <c r="AZ149" s="147"/>
      <c r="BA149" s="147"/>
      <c r="BB149" s="147"/>
      <c r="BC149" s="147"/>
      <c r="BD149" s="147"/>
      <c r="BE149" s="147"/>
      <c r="BF149" s="147"/>
      <c r="BG149" s="147"/>
      <c r="BH149" s="147"/>
    </row>
    <row r="150" spans="1:60" ht="12.75" outlineLevel="1">
      <c r="A150" s="148">
        <v>64</v>
      </c>
      <c r="B150" s="154" t="s">
        <v>343</v>
      </c>
      <c r="C150" s="185" t="s">
        <v>344</v>
      </c>
      <c r="D150" s="156" t="s">
        <v>193</v>
      </c>
      <c r="E150" s="164">
        <v>4.2</v>
      </c>
      <c r="F150" s="256">
        <v>0</v>
      </c>
      <c r="G150" s="168">
        <f>E150*F150</f>
        <v>0</v>
      </c>
      <c r="H150" s="168">
        <v>1.21</v>
      </c>
      <c r="I150" s="168">
        <f>ROUND(E150*H150,2)</f>
        <v>5.08</v>
      </c>
      <c r="J150" s="168">
        <v>55.089999999999996</v>
      </c>
      <c r="K150" s="168">
        <f>ROUND(E150*J150,2)</f>
        <v>231.38</v>
      </c>
      <c r="L150" s="168">
        <v>21</v>
      </c>
      <c r="M150" s="168">
        <f>G150*(1+L150/100)</f>
        <v>0</v>
      </c>
      <c r="N150" s="157">
        <v>1E-05</v>
      </c>
      <c r="O150" s="157">
        <f>ROUND(E150*N150,5)</f>
        <v>4E-05</v>
      </c>
      <c r="P150" s="157">
        <v>0</v>
      </c>
      <c r="Q150" s="157">
        <f>ROUND(E150*P150,5)</f>
        <v>0</v>
      </c>
      <c r="R150" s="157"/>
      <c r="S150" s="157"/>
      <c r="T150" s="158">
        <v>0.13</v>
      </c>
      <c r="U150" s="157">
        <f>ROUND(E150*T150,2)</f>
        <v>0.55</v>
      </c>
      <c r="V150" s="147"/>
      <c r="W150" s="147"/>
      <c r="X150" s="147"/>
      <c r="Y150" s="147"/>
      <c r="Z150" s="147"/>
      <c r="AA150" s="147"/>
      <c r="AB150" s="147"/>
      <c r="AC150" s="147"/>
      <c r="AD150" s="147"/>
      <c r="AE150" s="147" t="s">
        <v>148</v>
      </c>
      <c r="AF150" s="147"/>
      <c r="AG150" s="147"/>
      <c r="AH150" s="147"/>
      <c r="AI150" s="147"/>
      <c r="AJ150" s="147"/>
      <c r="AK150" s="147"/>
      <c r="AL150" s="147"/>
      <c r="AM150" s="147"/>
      <c r="AN150" s="147"/>
      <c r="AO150" s="147"/>
      <c r="AP150" s="147"/>
      <c r="AQ150" s="147"/>
      <c r="AR150" s="147"/>
      <c r="AS150" s="147"/>
      <c r="AT150" s="147"/>
      <c r="AU150" s="147"/>
      <c r="AV150" s="147"/>
      <c r="AW150" s="147"/>
      <c r="AX150" s="147"/>
      <c r="AY150" s="147"/>
      <c r="AZ150" s="147"/>
      <c r="BA150" s="147"/>
      <c r="BB150" s="147"/>
      <c r="BC150" s="147"/>
      <c r="BD150" s="147"/>
      <c r="BE150" s="147"/>
      <c r="BF150" s="147"/>
      <c r="BG150" s="147"/>
      <c r="BH150" s="147"/>
    </row>
    <row r="151" spans="1:60" ht="12.75" outlineLevel="1">
      <c r="A151" s="148"/>
      <c r="B151" s="154"/>
      <c r="C151" s="186" t="s">
        <v>345</v>
      </c>
      <c r="D151" s="159"/>
      <c r="E151" s="165">
        <v>4.2</v>
      </c>
      <c r="F151" s="168"/>
      <c r="G151" s="168"/>
      <c r="H151" s="168"/>
      <c r="I151" s="168"/>
      <c r="J151" s="168"/>
      <c r="K151" s="168"/>
      <c r="L151" s="168"/>
      <c r="M151" s="168"/>
      <c r="N151" s="157"/>
      <c r="O151" s="157"/>
      <c r="P151" s="157"/>
      <c r="Q151" s="157"/>
      <c r="R151" s="157"/>
      <c r="S151" s="157"/>
      <c r="T151" s="158"/>
      <c r="U151" s="157"/>
      <c r="V151" s="147"/>
      <c r="W151" s="147"/>
      <c r="X151" s="147"/>
      <c r="Y151" s="147"/>
      <c r="Z151" s="147"/>
      <c r="AA151" s="147"/>
      <c r="AB151" s="147"/>
      <c r="AC151" s="147"/>
      <c r="AD151" s="147"/>
      <c r="AE151" s="147" t="s">
        <v>150</v>
      </c>
      <c r="AF151" s="147">
        <v>0</v>
      </c>
      <c r="AG151" s="147"/>
      <c r="AH151" s="147"/>
      <c r="AI151" s="147"/>
      <c r="AJ151" s="147"/>
      <c r="AK151" s="147"/>
      <c r="AL151" s="147"/>
      <c r="AM151" s="147"/>
      <c r="AN151" s="147"/>
      <c r="AO151" s="147"/>
      <c r="AP151" s="147"/>
      <c r="AQ151" s="147"/>
      <c r="AR151" s="147"/>
      <c r="AS151" s="147"/>
      <c r="AT151" s="147"/>
      <c r="AU151" s="147"/>
      <c r="AV151" s="147"/>
      <c r="AW151" s="147"/>
      <c r="AX151" s="147"/>
      <c r="AY151" s="147"/>
      <c r="AZ151" s="147"/>
      <c r="BA151" s="147"/>
      <c r="BB151" s="147"/>
      <c r="BC151" s="147"/>
      <c r="BD151" s="147"/>
      <c r="BE151" s="147"/>
      <c r="BF151" s="147"/>
      <c r="BG151" s="147"/>
      <c r="BH151" s="147"/>
    </row>
    <row r="152" spans="1:31" ht="12.75">
      <c r="A152" s="149" t="s">
        <v>143</v>
      </c>
      <c r="B152" s="155" t="s">
        <v>82</v>
      </c>
      <c r="C152" s="187" t="s">
        <v>83</v>
      </c>
      <c r="D152" s="160"/>
      <c r="E152" s="166"/>
      <c r="F152" s="169"/>
      <c r="G152" s="169">
        <f>SUMIF(AE153:AE154,"&lt;&gt;NOR",G153:G154)</f>
        <v>0</v>
      </c>
      <c r="H152" s="169"/>
      <c r="I152" s="169">
        <f>SUM(I153:I154)</f>
        <v>0</v>
      </c>
      <c r="J152" s="169"/>
      <c r="K152" s="169">
        <f>SUM(K153:K154)</f>
        <v>52764.28</v>
      </c>
      <c r="L152" s="169"/>
      <c r="M152" s="169">
        <f>SUM(M153:M154)</f>
        <v>0</v>
      </c>
      <c r="N152" s="161"/>
      <c r="O152" s="161">
        <f>SUM(O153:O154)</f>
        <v>0</v>
      </c>
      <c r="P152" s="161"/>
      <c r="Q152" s="161">
        <f>SUM(Q153:Q154)</f>
        <v>0</v>
      </c>
      <c r="R152" s="161"/>
      <c r="S152" s="161"/>
      <c r="T152" s="162"/>
      <c r="U152" s="161">
        <f>SUM(U153:U154)</f>
        <v>114.83</v>
      </c>
      <c r="AE152" t="s">
        <v>144</v>
      </c>
    </row>
    <row r="153" spans="1:60" ht="12.75" outlineLevel="1">
      <c r="A153" s="148">
        <v>65</v>
      </c>
      <c r="B153" s="154" t="s">
        <v>346</v>
      </c>
      <c r="C153" s="185" t="s">
        <v>347</v>
      </c>
      <c r="D153" s="156" t="s">
        <v>188</v>
      </c>
      <c r="E153" s="164">
        <v>134.77467000000001</v>
      </c>
      <c r="F153" s="256">
        <v>0</v>
      </c>
      <c r="G153" s="168">
        <f>E153*F153</f>
        <v>0</v>
      </c>
      <c r="H153" s="168">
        <v>0</v>
      </c>
      <c r="I153" s="168">
        <f>ROUND(E153*H153,2)</f>
        <v>0</v>
      </c>
      <c r="J153" s="168">
        <v>391.5</v>
      </c>
      <c r="K153" s="168">
        <f>ROUND(E153*J153,2)</f>
        <v>52764.28</v>
      </c>
      <c r="L153" s="168">
        <v>21</v>
      </c>
      <c r="M153" s="168">
        <f>G153*(1+L153/100)</f>
        <v>0</v>
      </c>
      <c r="N153" s="157">
        <v>0</v>
      </c>
      <c r="O153" s="157">
        <f>ROUND(E153*N153,5)</f>
        <v>0</v>
      </c>
      <c r="P153" s="157">
        <v>0</v>
      </c>
      <c r="Q153" s="157">
        <f>ROUND(E153*P153,5)</f>
        <v>0</v>
      </c>
      <c r="R153" s="157"/>
      <c r="S153" s="157"/>
      <c r="T153" s="158">
        <v>0.852</v>
      </c>
      <c r="U153" s="157">
        <f>ROUND(E153*T153,2)</f>
        <v>114.83</v>
      </c>
      <c r="V153" s="147"/>
      <c r="W153" s="147"/>
      <c r="X153" s="147"/>
      <c r="Y153" s="147"/>
      <c r="Z153" s="147"/>
      <c r="AA153" s="147"/>
      <c r="AB153" s="147"/>
      <c r="AC153" s="147"/>
      <c r="AD153" s="147"/>
      <c r="AE153" s="147" t="s">
        <v>148</v>
      </c>
      <c r="AF153" s="147"/>
      <c r="AG153" s="147"/>
      <c r="AH153" s="147"/>
      <c r="AI153" s="147"/>
      <c r="AJ153" s="147"/>
      <c r="AK153" s="147"/>
      <c r="AL153" s="147"/>
      <c r="AM153" s="147"/>
      <c r="AN153" s="147"/>
      <c r="AO153" s="147"/>
      <c r="AP153" s="147"/>
      <c r="AQ153" s="147"/>
      <c r="AR153" s="147"/>
      <c r="AS153" s="147"/>
      <c r="AT153" s="147"/>
      <c r="AU153" s="147"/>
      <c r="AV153" s="147"/>
      <c r="AW153" s="147"/>
      <c r="AX153" s="147"/>
      <c r="AY153" s="147"/>
      <c r="AZ153" s="147"/>
      <c r="BA153" s="147"/>
      <c r="BB153" s="147"/>
      <c r="BC153" s="147"/>
      <c r="BD153" s="147"/>
      <c r="BE153" s="147"/>
      <c r="BF153" s="147"/>
      <c r="BG153" s="147"/>
      <c r="BH153" s="147"/>
    </row>
    <row r="154" spans="1:60" ht="33.75" outlineLevel="1">
      <c r="A154" s="148"/>
      <c r="B154" s="154"/>
      <c r="C154" s="186" t="s">
        <v>348</v>
      </c>
      <c r="D154" s="159"/>
      <c r="E154" s="165">
        <v>134.77467</v>
      </c>
      <c r="F154" s="168"/>
      <c r="G154" s="168"/>
      <c r="H154" s="168"/>
      <c r="I154" s="168"/>
      <c r="J154" s="168"/>
      <c r="K154" s="168"/>
      <c r="L154" s="168"/>
      <c r="M154" s="168"/>
      <c r="N154" s="157"/>
      <c r="O154" s="157"/>
      <c r="P154" s="157"/>
      <c r="Q154" s="157"/>
      <c r="R154" s="157"/>
      <c r="S154" s="157"/>
      <c r="T154" s="158"/>
      <c r="U154" s="157"/>
      <c r="V154" s="147"/>
      <c r="W154" s="147"/>
      <c r="X154" s="147"/>
      <c r="Y154" s="147"/>
      <c r="Z154" s="147"/>
      <c r="AA154" s="147"/>
      <c r="AB154" s="147"/>
      <c r="AC154" s="147"/>
      <c r="AD154" s="147"/>
      <c r="AE154" s="147" t="s">
        <v>150</v>
      </c>
      <c r="AF154" s="147">
        <v>0</v>
      </c>
      <c r="AG154" s="147"/>
      <c r="AH154" s="147"/>
      <c r="AI154" s="147"/>
      <c r="AJ154" s="147"/>
      <c r="AK154" s="147"/>
      <c r="AL154" s="147"/>
      <c r="AM154" s="147"/>
      <c r="AN154" s="147"/>
      <c r="AO154" s="147"/>
      <c r="AP154" s="147"/>
      <c r="AQ154" s="147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147"/>
      <c r="BD154" s="147"/>
      <c r="BE154" s="147"/>
      <c r="BF154" s="147"/>
      <c r="BG154" s="147"/>
      <c r="BH154" s="147"/>
    </row>
    <row r="155" spans="1:31" ht="12.75">
      <c r="A155" s="149" t="s">
        <v>143</v>
      </c>
      <c r="B155" s="155" t="s">
        <v>84</v>
      </c>
      <c r="C155" s="187" t="s">
        <v>85</v>
      </c>
      <c r="D155" s="160"/>
      <c r="E155" s="166"/>
      <c r="F155" s="169"/>
      <c r="G155" s="169">
        <f>SUMIF(AE156:AE171,"&lt;&gt;NOR",G156:G171)</f>
        <v>0</v>
      </c>
      <c r="H155" s="169"/>
      <c r="I155" s="169">
        <f>SUM(I156:I171)</f>
        <v>84806.18</v>
      </c>
      <c r="J155" s="169"/>
      <c r="K155" s="169">
        <f>SUM(K156:K171)</f>
        <v>40304</v>
      </c>
      <c r="L155" s="169"/>
      <c r="M155" s="169">
        <f>SUM(M156:M171)</f>
        <v>0</v>
      </c>
      <c r="N155" s="161"/>
      <c r="O155" s="161">
        <f>SUM(O156:O171)</f>
        <v>1.15668</v>
      </c>
      <c r="P155" s="161"/>
      <c r="Q155" s="161">
        <f>SUM(Q156:Q171)</f>
        <v>0</v>
      </c>
      <c r="R155" s="161"/>
      <c r="S155" s="161"/>
      <c r="T155" s="162"/>
      <c r="U155" s="161">
        <f>SUM(U156:U171)</f>
        <v>69.87</v>
      </c>
      <c r="AE155" t="s">
        <v>144</v>
      </c>
    </row>
    <row r="156" spans="1:60" ht="22.5" outlineLevel="1">
      <c r="A156" s="148">
        <v>66</v>
      </c>
      <c r="B156" s="154" t="s">
        <v>349</v>
      </c>
      <c r="C156" s="185" t="s">
        <v>350</v>
      </c>
      <c r="D156" s="156" t="s">
        <v>193</v>
      </c>
      <c r="E156" s="164">
        <v>58.06</v>
      </c>
      <c r="F156" s="256">
        <v>0</v>
      </c>
      <c r="G156" s="168">
        <f>E156*F156</f>
        <v>0</v>
      </c>
      <c r="H156" s="168">
        <v>37.6</v>
      </c>
      <c r="I156" s="168">
        <f>ROUND(E156*H156,2)</f>
        <v>2183.06</v>
      </c>
      <c r="J156" s="168">
        <v>13.399999999999999</v>
      </c>
      <c r="K156" s="168">
        <f>ROUND(E156*J156,2)</f>
        <v>778</v>
      </c>
      <c r="L156" s="168">
        <v>21</v>
      </c>
      <c r="M156" s="168">
        <f>G156*(1+L156/100)</f>
        <v>0</v>
      </c>
      <c r="N156" s="157">
        <v>0.00033</v>
      </c>
      <c r="O156" s="157">
        <f>ROUND(E156*N156,5)</f>
        <v>0.01916</v>
      </c>
      <c r="P156" s="157">
        <v>0</v>
      </c>
      <c r="Q156" s="157">
        <f>ROUND(E156*P156,5)</f>
        <v>0</v>
      </c>
      <c r="R156" s="157"/>
      <c r="S156" s="157"/>
      <c r="T156" s="158">
        <v>0.0275</v>
      </c>
      <c r="U156" s="157">
        <f>ROUND(E156*T156,2)</f>
        <v>1.6</v>
      </c>
      <c r="V156" s="147"/>
      <c r="W156" s="147"/>
      <c r="X156" s="147"/>
      <c r="Y156" s="147"/>
      <c r="Z156" s="147"/>
      <c r="AA156" s="147"/>
      <c r="AB156" s="147"/>
      <c r="AC156" s="147"/>
      <c r="AD156" s="147"/>
      <c r="AE156" s="147" t="s">
        <v>148</v>
      </c>
      <c r="AF156" s="147"/>
      <c r="AG156" s="147"/>
      <c r="AH156" s="147"/>
      <c r="AI156" s="147"/>
      <c r="AJ156" s="147"/>
      <c r="AK156" s="147"/>
      <c r="AL156" s="147"/>
      <c r="AM156" s="147"/>
      <c r="AN156" s="147"/>
      <c r="AO156" s="147"/>
      <c r="AP156" s="147"/>
      <c r="AQ156" s="147"/>
      <c r="AR156" s="147"/>
      <c r="AS156" s="147"/>
      <c r="AT156" s="147"/>
      <c r="AU156" s="147"/>
      <c r="AV156" s="147"/>
      <c r="AW156" s="147"/>
      <c r="AX156" s="147"/>
      <c r="AY156" s="147"/>
      <c r="AZ156" s="147"/>
      <c r="BA156" s="147"/>
      <c r="BB156" s="147"/>
      <c r="BC156" s="147"/>
      <c r="BD156" s="147"/>
      <c r="BE156" s="147"/>
      <c r="BF156" s="147"/>
      <c r="BG156" s="147"/>
      <c r="BH156" s="147"/>
    </row>
    <row r="157" spans="1:60" ht="12.75" outlineLevel="1">
      <c r="A157" s="148"/>
      <c r="B157" s="154"/>
      <c r="C157" s="186" t="s">
        <v>351</v>
      </c>
      <c r="D157" s="159"/>
      <c r="E157" s="165">
        <v>21</v>
      </c>
      <c r="F157" s="168"/>
      <c r="G157" s="168"/>
      <c r="H157" s="168"/>
      <c r="I157" s="168"/>
      <c r="J157" s="168"/>
      <c r="K157" s="168"/>
      <c r="L157" s="168"/>
      <c r="M157" s="168"/>
      <c r="N157" s="157"/>
      <c r="O157" s="157"/>
      <c r="P157" s="157"/>
      <c r="Q157" s="157"/>
      <c r="R157" s="157"/>
      <c r="S157" s="157"/>
      <c r="T157" s="158"/>
      <c r="U157" s="157"/>
      <c r="V157" s="147"/>
      <c r="W157" s="147"/>
      <c r="X157" s="147"/>
      <c r="Y157" s="147"/>
      <c r="Z157" s="147"/>
      <c r="AA157" s="147"/>
      <c r="AB157" s="147"/>
      <c r="AC157" s="147"/>
      <c r="AD157" s="147"/>
      <c r="AE157" s="147" t="s">
        <v>150</v>
      </c>
      <c r="AF157" s="147">
        <v>0</v>
      </c>
      <c r="AG157" s="147"/>
      <c r="AH157" s="147"/>
      <c r="AI157" s="147"/>
      <c r="AJ157" s="147"/>
      <c r="AK157" s="147"/>
      <c r="AL157" s="147"/>
      <c r="AM157" s="147"/>
      <c r="AN157" s="147"/>
      <c r="AO157" s="147"/>
      <c r="AP157" s="147"/>
      <c r="AQ157" s="147"/>
      <c r="AR157" s="147"/>
      <c r="AS157" s="147"/>
      <c r="AT157" s="147"/>
      <c r="AU157" s="147"/>
      <c r="AV157" s="147"/>
      <c r="AW157" s="147"/>
      <c r="AX157" s="147"/>
      <c r="AY157" s="147"/>
      <c r="AZ157" s="147"/>
      <c r="BA157" s="147"/>
      <c r="BB157" s="147"/>
      <c r="BC157" s="147"/>
      <c r="BD157" s="147"/>
      <c r="BE157" s="147"/>
      <c r="BF157" s="147"/>
      <c r="BG157" s="147"/>
      <c r="BH157" s="147"/>
    </row>
    <row r="158" spans="1:60" ht="12.75" outlineLevel="1">
      <c r="A158" s="148"/>
      <c r="B158" s="154"/>
      <c r="C158" s="186" t="s">
        <v>352</v>
      </c>
      <c r="D158" s="159"/>
      <c r="E158" s="165">
        <v>37.06</v>
      </c>
      <c r="F158" s="168"/>
      <c r="G158" s="168"/>
      <c r="H158" s="168"/>
      <c r="I158" s="168"/>
      <c r="J158" s="168"/>
      <c r="K158" s="168"/>
      <c r="L158" s="168"/>
      <c r="M158" s="168"/>
      <c r="N158" s="157"/>
      <c r="O158" s="157"/>
      <c r="P158" s="157"/>
      <c r="Q158" s="157"/>
      <c r="R158" s="157"/>
      <c r="S158" s="157"/>
      <c r="T158" s="158"/>
      <c r="U158" s="157"/>
      <c r="V158" s="147"/>
      <c r="W158" s="147"/>
      <c r="X158" s="147"/>
      <c r="Y158" s="147"/>
      <c r="Z158" s="147"/>
      <c r="AA158" s="147"/>
      <c r="AB158" s="147"/>
      <c r="AC158" s="147"/>
      <c r="AD158" s="147"/>
      <c r="AE158" s="147" t="s">
        <v>150</v>
      </c>
      <c r="AF158" s="147">
        <v>0</v>
      </c>
      <c r="AG158" s="147"/>
      <c r="AH158" s="147"/>
      <c r="AI158" s="147"/>
      <c r="AJ158" s="147"/>
      <c r="AK158" s="147"/>
      <c r="AL158" s="147"/>
      <c r="AM158" s="147"/>
      <c r="AN158" s="147"/>
      <c r="AO158" s="147"/>
      <c r="AP158" s="147"/>
      <c r="AQ158" s="147"/>
      <c r="AR158" s="147"/>
      <c r="AS158" s="147"/>
      <c r="AT158" s="147"/>
      <c r="AU158" s="147"/>
      <c r="AV158" s="147"/>
      <c r="AW158" s="147"/>
      <c r="AX158" s="147"/>
      <c r="AY158" s="147"/>
      <c r="AZ158" s="147"/>
      <c r="BA158" s="147"/>
      <c r="BB158" s="147"/>
      <c r="BC158" s="147"/>
      <c r="BD158" s="147"/>
      <c r="BE158" s="147"/>
      <c r="BF158" s="147"/>
      <c r="BG158" s="147"/>
      <c r="BH158" s="147"/>
    </row>
    <row r="159" spans="1:60" ht="33.75" outlineLevel="1">
      <c r="A159" s="148">
        <v>67</v>
      </c>
      <c r="B159" s="154" t="s">
        <v>353</v>
      </c>
      <c r="C159" s="185" t="s">
        <v>354</v>
      </c>
      <c r="D159" s="156" t="s">
        <v>193</v>
      </c>
      <c r="E159" s="164">
        <v>58.06</v>
      </c>
      <c r="F159" s="256">
        <v>0</v>
      </c>
      <c r="G159" s="168">
        <f aca="true" t="shared" si="12" ref="G157:G171">E159*F159</f>
        <v>0</v>
      </c>
      <c r="H159" s="168">
        <v>690.98</v>
      </c>
      <c r="I159" s="168">
        <f>ROUND(E159*H159,2)</f>
        <v>40118.3</v>
      </c>
      <c r="J159" s="168">
        <v>224.01999999999998</v>
      </c>
      <c r="K159" s="168">
        <f>ROUND(E159*J159,2)</f>
        <v>13006.6</v>
      </c>
      <c r="L159" s="168">
        <v>21</v>
      </c>
      <c r="M159" s="168">
        <f>G159*(1+L159/100)</f>
        <v>0</v>
      </c>
      <c r="N159" s="157">
        <v>0.01117</v>
      </c>
      <c r="O159" s="157">
        <f>ROUND(E159*N159,5)</f>
        <v>0.64853</v>
      </c>
      <c r="P159" s="157">
        <v>0</v>
      </c>
      <c r="Q159" s="157">
        <f>ROUND(E159*P159,5)</f>
        <v>0</v>
      </c>
      <c r="R159" s="157"/>
      <c r="S159" s="157"/>
      <c r="T159" s="158">
        <v>0.45982</v>
      </c>
      <c r="U159" s="157">
        <f>ROUND(E159*T159,2)</f>
        <v>26.7</v>
      </c>
      <c r="V159" s="147"/>
      <c r="W159" s="147"/>
      <c r="X159" s="147"/>
      <c r="Y159" s="147"/>
      <c r="Z159" s="147"/>
      <c r="AA159" s="147"/>
      <c r="AB159" s="147"/>
      <c r="AC159" s="147"/>
      <c r="AD159" s="147"/>
      <c r="AE159" s="147" t="s">
        <v>148</v>
      </c>
      <c r="AF159" s="147"/>
      <c r="AG159" s="147"/>
      <c r="AH159" s="147"/>
      <c r="AI159" s="147"/>
      <c r="AJ159" s="147"/>
      <c r="AK159" s="147"/>
      <c r="AL159" s="147"/>
      <c r="AM159" s="147"/>
      <c r="AN159" s="147"/>
      <c r="AO159" s="147"/>
      <c r="AP159" s="147"/>
      <c r="AQ159" s="147"/>
      <c r="AR159" s="147"/>
      <c r="AS159" s="147"/>
      <c r="AT159" s="147"/>
      <c r="AU159" s="147"/>
      <c r="AV159" s="147"/>
      <c r="AW159" s="147"/>
      <c r="AX159" s="147"/>
      <c r="AY159" s="147"/>
      <c r="AZ159" s="147"/>
      <c r="BA159" s="147"/>
      <c r="BB159" s="147"/>
      <c r="BC159" s="147"/>
      <c r="BD159" s="147"/>
      <c r="BE159" s="147"/>
      <c r="BF159" s="147"/>
      <c r="BG159" s="147"/>
      <c r="BH159" s="147"/>
    </row>
    <row r="160" spans="1:60" ht="12.75" outlineLevel="1">
      <c r="A160" s="148"/>
      <c r="B160" s="154"/>
      <c r="C160" s="186" t="s">
        <v>351</v>
      </c>
      <c r="D160" s="159"/>
      <c r="E160" s="165">
        <v>21</v>
      </c>
      <c r="F160" s="168"/>
      <c r="G160" s="168"/>
      <c r="H160" s="168"/>
      <c r="I160" s="168"/>
      <c r="J160" s="168"/>
      <c r="K160" s="168"/>
      <c r="L160" s="168"/>
      <c r="M160" s="168"/>
      <c r="N160" s="157"/>
      <c r="O160" s="157"/>
      <c r="P160" s="157"/>
      <c r="Q160" s="157"/>
      <c r="R160" s="157"/>
      <c r="S160" s="157"/>
      <c r="T160" s="158"/>
      <c r="U160" s="157"/>
      <c r="V160" s="147"/>
      <c r="W160" s="147"/>
      <c r="X160" s="147"/>
      <c r="Y160" s="147"/>
      <c r="Z160" s="147"/>
      <c r="AA160" s="147"/>
      <c r="AB160" s="147"/>
      <c r="AC160" s="147"/>
      <c r="AD160" s="147"/>
      <c r="AE160" s="147" t="s">
        <v>150</v>
      </c>
      <c r="AF160" s="147">
        <v>0</v>
      </c>
      <c r="AG160" s="147"/>
      <c r="AH160" s="147"/>
      <c r="AI160" s="147"/>
      <c r="AJ160" s="147"/>
      <c r="AK160" s="147"/>
      <c r="AL160" s="147"/>
      <c r="AM160" s="147"/>
      <c r="AN160" s="147"/>
      <c r="AO160" s="147"/>
      <c r="AP160" s="147"/>
      <c r="AQ160" s="147"/>
      <c r="AR160" s="147"/>
      <c r="AS160" s="147"/>
      <c r="AT160" s="147"/>
      <c r="AU160" s="147"/>
      <c r="AV160" s="147"/>
      <c r="AW160" s="147"/>
      <c r="AX160" s="147"/>
      <c r="AY160" s="147"/>
      <c r="AZ160" s="147"/>
      <c r="BA160" s="147"/>
      <c r="BB160" s="147"/>
      <c r="BC160" s="147"/>
      <c r="BD160" s="147"/>
      <c r="BE160" s="147"/>
      <c r="BF160" s="147"/>
      <c r="BG160" s="147"/>
      <c r="BH160" s="147"/>
    </row>
    <row r="161" spans="1:60" ht="12.75" outlineLevel="1">
      <c r="A161" s="148"/>
      <c r="B161" s="154"/>
      <c r="C161" s="186" t="s">
        <v>352</v>
      </c>
      <c r="D161" s="159"/>
      <c r="E161" s="165">
        <v>37.06</v>
      </c>
      <c r="F161" s="168"/>
      <c r="G161" s="168"/>
      <c r="H161" s="168"/>
      <c r="I161" s="168"/>
      <c r="J161" s="168"/>
      <c r="K161" s="168"/>
      <c r="L161" s="168"/>
      <c r="M161" s="168"/>
      <c r="N161" s="157"/>
      <c r="O161" s="157"/>
      <c r="P161" s="157"/>
      <c r="Q161" s="157"/>
      <c r="R161" s="157"/>
      <c r="S161" s="157"/>
      <c r="T161" s="158"/>
      <c r="U161" s="157"/>
      <c r="V161" s="147"/>
      <c r="W161" s="147"/>
      <c r="X161" s="147"/>
      <c r="Y161" s="147"/>
      <c r="Z161" s="147"/>
      <c r="AA161" s="147"/>
      <c r="AB161" s="147"/>
      <c r="AC161" s="147"/>
      <c r="AD161" s="147"/>
      <c r="AE161" s="147" t="s">
        <v>150</v>
      </c>
      <c r="AF161" s="147">
        <v>0</v>
      </c>
      <c r="AG161" s="147"/>
      <c r="AH161" s="147"/>
      <c r="AI161" s="147"/>
      <c r="AJ161" s="147"/>
      <c r="AK161" s="147"/>
      <c r="AL161" s="147"/>
      <c r="AM161" s="147"/>
      <c r="AN161" s="147"/>
      <c r="AO161" s="147"/>
      <c r="AP161" s="147"/>
      <c r="AQ161" s="147"/>
      <c r="AR161" s="147"/>
      <c r="AS161" s="147"/>
      <c r="AT161" s="147"/>
      <c r="AU161" s="147"/>
      <c r="AV161" s="147"/>
      <c r="AW161" s="147"/>
      <c r="AX161" s="147"/>
      <c r="AY161" s="147"/>
      <c r="AZ161" s="147"/>
      <c r="BA161" s="147"/>
      <c r="BB161" s="147"/>
      <c r="BC161" s="147"/>
      <c r="BD161" s="147"/>
      <c r="BE161" s="147"/>
      <c r="BF161" s="147"/>
      <c r="BG161" s="147"/>
      <c r="BH161" s="147"/>
    </row>
    <row r="162" spans="1:60" ht="22.5" outlineLevel="1">
      <c r="A162" s="148">
        <v>68</v>
      </c>
      <c r="B162" s="154" t="s">
        <v>355</v>
      </c>
      <c r="C162" s="185" t="s">
        <v>356</v>
      </c>
      <c r="D162" s="156" t="s">
        <v>193</v>
      </c>
      <c r="E162" s="164">
        <v>24.9</v>
      </c>
      <c r="F162" s="256">
        <v>0</v>
      </c>
      <c r="G162" s="168">
        <f t="shared" si="12"/>
        <v>0</v>
      </c>
      <c r="H162" s="168">
        <v>44.86</v>
      </c>
      <c r="I162" s="168">
        <f>ROUND(E162*H162,2)</f>
        <v>1117.01</v>
      </c>
      <c r="J162" s="168">
        <v>23.540000000000006</v>
      </c>
      <c r="K162" s="168">
        <f>ROUND(E162*J162,2)</f>
        <v>586.15</v>
      </c>
      <c r="L162" s="168">
        <v>21</v>
      </c>
      <c r="M162" s="168">
        <f>G162*(1+L162/100)</f>
        <v>0</v>
      </c>
      <c r="N162" s="157">
        <v>0.00052</v>
      </c>
      <c r="O162" s="157">
        <f>ROUND(E162*N162,5)</f>
        <v>0.01295</v>
      </c>
      <c r="P162" s="157">
        <v>0</v>
      </c>
      <c r="Q162" s="157">
        <f>ROUND(E162*P162,5)</f>
        <v>0</v>
      </c>
      <c r="R162" s="157"/>
      <c r="S162" s="157"/>
      <c r="T162" s="158">
        <v>0.049</v>
      </c>
      <c r="U162" s="157">
        <f>ROUND(E162*T162,2)</f>
        <v>1.22</v>
      </c>
      <c r="V162" s="147"/>
      <c r="W162" s="147"/>
      <c r="X162" s="147"/>
      <c r="Y162" s="147"/>
      <c r="Z162" s="147"/>
      <c r="AA162" s="147"/>
      <c r="AB162" s="147"/>
      <c r="AC162" s="147"/>
      <c r="AD162" s="147"/>
      <c r="AE162" s="147" t="s">
        <v>148</v>
      </c>
      <c r="AF162" s="147"/>
      <c r="AG162" s="147"/>
      <c r="AH162" s="147"/>
      <c r="AI162" s="147"/>
      <c r="AJ162" s="147"/>
      <c r="AK162" s="147"/>
      <c r="AL162" s="147"/>
      <c r="AM162" s="147"/>
      <c r="AN162" s="147"/>
      <c r="AO162" s="147"/>
      <c r="AP162" s="147"/>
      <c r="AQ162" s="147"/>
      <c r="AR162" s="147"/>
      <c r="AS162" s="147"/>
      <c r="AT162" s="147"/>
      <c r="AU162" s="147"/>
      <c r="AV162" s="147"/>
      <c r="AW162" s="147"/>
      <c r="AX162" s="147"/>
      <c r="AY162" s="147"/>
      <c r="AZ162" s="147"/>
      <c r="BA162" s="147"/>
      <c r="BB162" s="147"/>
      <c r="BC162" s="147"/>
      <c r="BD162" s="147"/>
      <c r="BE162" s="147"/>
      <c r="BF162" s="147"/>
      <c r="BG162" s="147"/>
      <c r="BH162" s="147"/>
    </row>
    <row r="163" spans="1:60" ht="22.5" outlineLevel="1">
      <c r="A163" s="148"/>
      <c r="B163" s="154"/>
      <c r="C163" s="186" t="s">
        <v>357</v>
      </c>
      <c r="D163" s="159"/>
      <c r="E163" s="165">
        <v>24.9</v>
      </c>
      <c r="F163" s="168"/>
      <c r="G163" s="168"/>
      <c r="H163" s="168"/>
      <c r="I163" s="168"/>
      <c r="J163" s="168"/>
      <c r="K163" s="168"/>
      <c r="L163" s="168"/>
      <c r="M163" s="168"/>
      <c r="N163" s="157"/>
      <c r="O163" s="157"/>
      <c r="P163" s="157"/>
      <c r="Q163" s="157"/>
      <c r="R163" s="157"/>
      <c r="S163" s="157"/>
      <c r="T163" s="158"/>
      <c r="U163" s="157"/>
      <c r="V163" s="147"/>
      <c r="W163" s="147"/>
      <c r="X163" s="147"/>
      <c r="Y163" s="254"/>
      <c r="Z163" s="147"/>
      <c r="AA163" s="147"/>
      <c r="AB163" s="147"/>
      <c r="AC163" s="147"/>
      <c r="AD163" s="147"/>
      <c r="AE163" s="147" t="s">
        <v>150</v>
      </c>
      <c r="AF163" s="147">
        <v>0</v>
      </c>
      <c r="AG163" s="147"/>
      <c r="AH163" s="147"/>
      <c r="AI163" s="147"/>
      <c r="AJ163" s="147"/>
      <c r="AK163" s="147"/>
      <c r="AL163" s="147"/>
      <c r="AM163" s="147"/>
      <c r="AN163" s="147"/>
      <c r="AO163" s="147"/>
      <c r="AP163" s="147"/>
      <c r="AQ163" s="147"/>
      <c r="AR163" s="147"/>
      <c r="AS163" s="147"/>
      <c r="AT163" s="147"/>
      <c r="AU163" s="147"/>
      <c r="AV163" s="147"/>
      <c r="AW163" s="147"/>
      <c r="AX163" s="147"/>
      <c r="AY163" s="147"/>
      <c r="AZ163" s="147"/>
      <c r="BA163" s="147"/>
      <c r="BB163" s="147"/>
      <c r="BC163" s="147"/>
      <c r="BD163" s="147"/>
      <c r="BE163" s="147"/>
      <c r="BF163" s="147"/>
      <c r="BG163" s="147"/>
      <c r="BH163" s="147"/>
    </row>
    <row r="164" spans="1:60" ht="33.75" outlineLevel="1">
      <c r="A164" s="148">
        <v>69</v>
      </c>
      <c r="B164" s="154" t="s">
        <v>358</v>
      </c>
      <c r="C164" s="185" t="s">
        <v>359</v>
      </c>
      <c r="D164" s="156" t="s">
        <v>193</v>
      </c>
      <c r="E164" s="164">
        <v>24.9</v>
      </c>
      <c r="F164" s="256">
        <v>0</v>
      </c>
      <c r="G164" s="168">
        <f t="shared" si="12"/>
        <v>0</v>
      </c>
      <c r="H164" s="168">
        <v>724.49</v>
      </c>
      <c r="I164" s="168">
        <f>ROUND(E164*H164,2)</f>
        <v>18039.8</v>
      </c>
      <c r="J164" s="168">
        <v>258.51</v>
      </c>
      <c r="K164" s="168">
        <f>ROUND(E164*J164,2)</f>
        <v>6436.9</v>
      </c>
      <c r="L164" s="168">
        <v>21</v>
      </c>
      <c r="M164" s="168">
        <f>G164*(1+L164/100)</f>
        <v>0</v>
      </c>
      <c r="N164" s="157">
        <v>0.01179</v>
      </c>
      <c r="O164" s="157">
        <f>ROUND(E164*N164,5)</f>
        <v>0.29357</v>
      </c>
      <c r="P164" s="157">
        <v>0</v>
      </c>
      <c r="Q164" s="157">
        <f>ROUND(E164*P164,5)</f>
        <v>0</v>
      </c>
      <c r="R164" s="157"/>
      <c r="S164" s="157"/>
      <c r="T164" s="158">
        <v>0.532</v>
      </c>
      <c r="U164" s="157">
        <f>ROUND(E164*T164,2)</f>
        <v>13.25</v>
      </c>
      <c r="V164" s="147"/>
      <c r="W164" s="147"/>
      <c r="X164" s="147"/>
      <c r="Y164" s="147"/>
      <c r="Z164" s="147"/>
      <c r="AA164" s="147"/>
      <c r="AB164" s="147"/>
      <c r="AC164" s="147"/>
      <c r="AD164" s="147"/>
      <c r="AE164" s="147" t="s">
        <v>148</v>
      </c>
      <c r="AF164" s="147"/>
      <c r="AG164" s="147"/>
      <c r="AH164" s="147"/>
      <c r="AI164" s="147"/>
      <c r="AJ164" s="147"/>
      <c r="AK164" s="147"/>
      <c r="AL164" s="147"/>
      <c r="AM164" s="147"/>
      <c r="AN164" s="147"/>
      <c r="AO164" s="147"/>
      <c r="AP164" s="147"/>
      <c r="AQ164" s="147"/>
      <c r="AR164" s="147"/>
      <c r="AS164" s="147"/>
      <c r="AT164" s="147"/>
      <c r="AU164" s="147"/>
      <c r="AV164" s="147"/>
      <c r="AW164" s="147"/>
      <c r="AX164" s="147"/>
      <c r="AY164" s="147"/>
      <c r="AZ164" s="147"/>
      <c r="BA164" s="147"/>
      <c r="BB164" s="147"/>
      <c r="BC164" s="147"/>
      <c r="BD164" s="147"/>
      <c r="BE164" s="147"/>
      <c r="BF164" s="147"/>
      <c r="BG164" s="147"/>
      <c r="BH164" s="147"/>
    </row>
    <row r="165" spans="1:60" ht="22.5" outlineLevel="1">
      <c r="A165" s="148"/>
      <c r="B165" s="154"/>
      <c r="C165" s="186" t="s">
        <v>357</v>
      </c>
      <c r="D165" s="159"/>
      <c r="E165" s="165">
        <v>24.9</v>
      </c>
      <c r="F165" s="168"/>
      <c r="G165" s="168"/>
      <c r="H165" s="168"/>
      <c r="I165" s="168"/>
      <c r="J165" s="168"/>
      <c r="K165" s="168"/>
      <c r="L165" s="168"/>
      <c r="M165" s="168"/>
      <c r="N165" s="157"/>
      <c r="O165" s="157"/>
      <c r="P165" s="157"/>
      <c r="Q165" s="157"/>
      <c r="R165" s="157"/>
      <c r="S165" s="157"/>
      <c r="T165" s="158"/>
      <c r="U165" s="157"/>
      <c r="V165" s="147"/>
      <c r="W165" s="147"/>
      <c r="X165" s="147"/>
      <c r="Y165" s="147"/>
      <c r="Z165" s="147"/>
      <c r="AA165" s="147"/>
      <c r="AB165" s="147"/>
      <c r="AC165" s="147"/>
      <c r="AD165" s="147"/>
      <c r="AE165" s="147" t="s">
        <v>150</v>
      </c>
      <c r="AF165" s="147">
        <v>0</v>
      </c>
      <c r="AG165" s="147"/>
      <c r="AH165" s="147"/>
      <c r="AI165" s="147"/>
      <c r="AJ165" s="147"/>
      <c r="AK165" s="147"/>
      <c r="AL165" s="147"/>
      <c r="AM165" s="147"/>
      <c r="AN165" s="147"/>
      <c r="AO165" s="147"/>
      <c r="AP165" s="147"/>
      <c r="AQ165" s="147"/>
      <c r="AR165" s="147"/>
      <c r="AS165" s="147"/>
      <c r="AT165" s="147"/>
      <c r="AU165" s="147"/>
      <c r="AV165" s="147"/>
      <c r="AW165" s="147"/>
      <c r="AX165" s="147"/>
      <c r="AY165" s="147"/>
      <c r="AZ165" s="147"/>
      <c r="BA165" s="147"/>
      <c r="BB165" s="147"/>
      <c r="BC165" s="147"/>
      <c r="BD165" s="147"/>
      <c r="BE165" s="147"/>
      <c r="BF165" s="147"/>
      <c r="BG165" s="147"/>
      <c r="BH165" s="147"/>
    </row>
    <row r="166" spans="1:60" ht="12.75" outlineLevel="1">
      <c r="A166" s="148">
        <v>70</v>
      </c>
      <c r="B166" s="154" t="s">
        <v>360</v>
      </c>
      <c r="C166" s="185" t="s">
        <v>361</v>
      </c>
      <c r="D166" s="156" t="s">
        <v>193</v>
      </c>
      <c r="E166" s="164">
        <v>41.56</v>
      </c>
      <c r="F166" s="256">
        <v>0</v>
      </c>
      <c r="G166" s="168">
        <f t="shared" si="12"/>
        <v>0</v>
      </c>
      <c r="H166" s="168">
        <v>15.32</v>
      </c>
      <c r="I166" s="168">
        <f>ROUND(E166*H166,2)</f>
        <v>636.7</v>
      </c>
      <c r="J166" s="168">
        <v>46.28</v>
      </c>
      <c r="K166" s="168">
        <f>ROUND(E166*J166,2)</f>
        <v>1923.4</v>
      </c>
      <c r="L166" s="168">
        <v>21</v>
      </c>
      <c r="M166" s="168">
        <f>G166*(1+L166/100)</f>
        <v>0</v>
      </c>
      <c r="N166" s="157">
        <v>0.00021</v>
      </c>
      <c r="O166" s="157">
        <f>ROUND(E166*N166,5)</f>
        <v>0.00873</v>
      </c>
      <c r="P166" s="157">
        <v>0</v>
      </c>
      <c r="Q166" s="157">
        <f>ROUND(E166*P166,5)</f>
        <v>0</v>
      </c>
      <c r="R166" s="157"/>
      <c r="S166" s="157"/>
      <c r="T166" s="158">
        <v>0.095</v>
      </c>
      <c r="U166" s="157">
        <f>ROUND(E166*T166,2)</f>
        <v>3.95</v>
      </c>
      <c r="V166" s="147"/>
      <c r="W166" s="147"/>
      <c r="X166" s="147"/>
      <c r="Y166" s="147"/>
      <c r="Z166" s="147"/>
      <c r="AA166" s="147"/>
      <c r="AB166" s="147"/>
      <c r="AC166" s="147"/>
      <c r="AD166" s="147"/>
      <c r="AE166" s="147" t="s">
        <v>148</v>
      </c>
      <c r="AF166" s="147"/>
      <c r="AG166" s="147"/>
      <c r="AH166" s="147"/>
      <c r="AI166" s="147"/>
      <c r="AJ166" s="147"/>
      <c r="AK166" s="147"/>
      <c r="AL166" s="147"/>
      <c r="AM166" s="147"/>
      <c r="AN166" s="147"/>
      <c r="AO166" s="147"/>
      <c r="AP166" s="147"/>
      <c r="AQ166" s="147"/>
      <c r="AR166" s="147"/>
      <c r="AS166" s="147"/>
      <c r="AT166" s="147"/>
      <c r="AU166" s="147"/>
      <c r="AV166" s="147"/>
      <c r="AW166" s="147"/>
      <c r="AX166" s="147"/>
      <c r="AY166" s="147"/>
      <c r="AZ166" s="147"/>
      <c r="BA166" s="147"/>
      <c r="BB166" s="147"/>
      <c r="BC166" s="147"/>
      <c r="BD166" s="147"/>
      <c r="BE166" s="147"/>
      <c r="BF166" s="147"/>
      <c r="BG166" s="147"/>
      <c r="BH166" s="147"/>
    </row>
    <row r="167" spans="1:60" ht="12.75" outlineLevel="1">
      <c r="A167" s="148"/>
      <c r="B167" s="154"/>
      <c r="C167" s="186" t="s">
        <v>362</v>
      </c>
      <c r="D167" s="159"/>
      <c r="E167" s="165">
        <v>41.56</v>
      </c>
      <c r="F167" s="168"/>
      <c r="G167" s="168"/>
      <c r="H167" s="168"/>
      <c r="I167" s="168"/>
      <c r="J167" s="168"/>
      <c r="K167" s="168"/>
      <c r="L167" s="168"/>
      <c r="M167" s="168"/>
      <c r="N167" s="157"/>
      <c r="O167" s="157"/>
      <c r="P167" s="157"/>
      <c r="Q167" s="157"/>
      <c r="R167" s="157"/>
      <c r="S167" s="157"/>
      <c r="T167" s="158"/>
      <c r="U167" s="157"/>
      <c r="V167" s="147"/>
      <c r="W167" s="147"/>
      <c r="X167" s="147"/>
      <c r="Y167" s="147"/>
      <c r="Z167" s="147"/>
      <c r="AA167" s="147"/>
      <c r="AB167" s="147"/>
      <c r="AC167" s="147"/>
      <c r="AD167" s="147"/>
      <c r="AE167" s="147" t="s">
        <v>150</v>
      </c>
      <c r="AF167" s="147">
        <v>0</v>
      </c>
      <c r="AG167" s="147"/>
      <c r="AH167" s="147"/>
      <c r="AI167" s="147"/>
      <c r="AJ167" s="147"/>
      <c r="AK167" s="147"/>
      <c r="AL167" s="147"/>
      <c r="AM167" s="147"/>
      <c r="AN167" s="147"/>
      <c r="AO167" s="147"/>
      <c r="AP167" s="147"/>
      <c r="AQ167" s="147"/>
      <c r="AR167" s="147"/>
      <c r="AS167" s="147"/>
      <c r="AT167" s="147"/>
      <c r="AU167" s="147"/>
      <c r="AV167" s="147"/>
      <c r="AW167" s="147"/>
      <c r="AX167" s="147"/>
      <c r="AY167" s="147"/>
      <c r="AZ167" s="147"/>
      <c r="BA167" s="147"/>
      <c r="BB167" s="147"/>
      <c r="BC167" s="147"/>
      <c r="BD167" s="147"/>
      <c r="BE167" s="147"/>
      <c r="BF167" s="147"/>
      <c r="BG167" s="147"/>
      <c r="BH167" s="147"/>
    </row>
    <row r="168" spans="1:60" ht="12.75" outlineLevel="1">
      <c r="A168" s="148">
        <v>71</v>
      </c>
      <c r="B168" s="154" t="s">
        <v>363</v>
      </c>
      <c r="C168" s="185" t="s">
        <v>364</v>
      </c>
      <c r="D168" s="156" t="s">
        <v>193</v>
      </c>
      <c r="E168" s="164">
        <v>41.56</v>
      </c>
      <c r="F168" s="256">
        <v>0</v>
      </c>
      <c r="G168" s="168">
        <f t="shared" si="12"/>
        <v>0</v>
      </c>
      <c r="H168" s="168">
        <v>352.44</v>
      </c>
      <c r="I168" s="168">
        <f>ROUND(E168*H168,2)</f>
        <v>14647.41</v>
      </c>
      <c r="J168" s="168">
        <v>204.56</v>
      </c>
      <c r="K168" s="168">
        <f>ROUND(E168*J168,2)</f>
        <v>8501.51</v>
      </c>
      <c r="L168" s="168">
        <v>21</v>
      </c>
      <c r="M168" s="168">
        <f>G168*(1+L168/100)</f>
        <v>0</v>
      </c>
      <c r="N168" s="157">
        <v>0.00368</v>
      </c>
      <c r="O168" s="157">
        <f>ROUND(E168*N168,5)</f>
        <v>0.15294</v>
      </c>
      <c r="P168" s="157">
        <v>0</v>
      </c>
      <c r="Q168" s="157">
        <f>ROUND(E168*P168,5)</f>
        <v>0</v>
      </c>
      <c r="R168" s="157"/>
      <c r="S168" s="157"/>
      <c r="T168" s="158">
        <v>0.385</v>
      </c>
      <c r="U168" s="157">
        <f>ROUND(E168*T168,2)</f>
        <v>16</v>
      </c>
      <c r="V168" s="147"/>
      <c r="W168" s="147"/>
      <c r="X168" s="147"/>
      <c r="Y168" s="147"/>
      <c r="Z168" s="147"/>
      <c r="AA168" s="147"/>
      <c r="AB168" s="147"/>
      <c r="AC168" s="147"/>
      <c r="AD168" s="147"/>
      <c r="AE168" s="147" t="s">
        <v>148</v>
      </c>
      <c r="AF168" s="147"/>
      <c r="AG168" s="147"/>
      <c r="AH168" s="147"/>
      <c r="AI168" s="147"/>
      <c r="AJ168" s="147"/>
      <c r="AK168" s="147"/>
      <c r="AL168" s="147"/>
      <c r="AM168" s="147"/>
      <c r="AN168" s="147"/>
      <c r="AO168" s="147"/>
      <c r="AP168" s="147"/>
      <c r="AQ168" s="147"/>
      <c r="AR168" s="147"/>
      <c r="AS168" s="147"/>
      <c r="AT168" s="147"/>
      <c r="AU168" s="147"/>
      <c r="AV168" s="147"/>
      <c r="AW168" s="147"/>
      <c r="AX168" s="147"/>
      <c r="AY168" s="147"/>
      <c r="AZ168" s="147"/>
      <c r="BA168" s="147"/>
      <c r="BB168" s="147"/>
      <c r="BC168" s="147"/>
      <c r="BD168" s="147"/>
      <c r="BE168" s="147"/>
      <c r="BF168" s="147"/>
      <c r="BG168" s="147"/>
      <c r="BH168" s="147"/>
    </row>
    <row r="169" spans="1:60" ht="12.75" outlineLevel="1">
      <c r="A169" s="148">
        <v>72</v>
      </c>
      <c r="B169" s="154" t="s">
        <v>365</v>
      </c>
      <c r="C169" s="185" t="s">
        <v>366</v>
      </c>
      <c r="D169" s="156" t="s">
        <v>267</v>
      </c>
      <c r="E169" s="164">
        <v>65</v>
      </c>
      <c r="F169" s="256">
        <v>0</v>
      </c>
      <c r="G169" s="168">
        <f t="shared" si="12"/>
        <v>0</v>
      </c>
      <c r="H169" s="168">
        <v>124.06</v>
      </c>
      <c r="I169" s="168">
        <f>ROUND(E169*H169,2)</f>
        <v>8063.9</v>
      </c>
      <c r="J169" s="168">
        <v>58.44</v>
      </c>
      <c r="K169" s="168">
        <f>ROUND(E169*J169,2)</f>
        <v>3798.6</v>
      </c>
      <c r="L169" s="168">
        <v>21</v>
      </c>
      <c r="M169" s="168">
        <f>G169*(1+L169/100)</f>
        <v>0</v>
      </c>
      <c r="N169" s="157">
        <v>0.00032</v>
      </c>
      <c r="O169" s="157">
        <f>ROUND(E169*N169,5)</f>
        <v>0.0208</v>
      </c>
      <c r="P169" s="157">
        <v>0</v>
      </c>
      <c r="Q169" s="157">
        <f>ROUND(E169*P169,5)</f>
        <v>0</v>
      </c>
      <c r="R169" s="157"/>
      <c r="S169" s="157"/>
      <c r="T169" s="158">
        <v>0.11</v>
      </c>
      <c r="U169" s="157">
        <f>ROUND(E169*T169,2)</f>
        <v>7.15</v>
      </c>
      <c r="V169" s="147"/>
      <c r="W169" s="147"/>
      <c r="X169" s="147"/>
      <c r="Y169" s="147"/>
      <c r="Z169" s="147"/>
      <c r="AA169" s="147"/>
      <c r="AB169" s="147"/>
      <c r="AC169" s="147"/>
      <c r="AD169" s="147"/>
      <c r="AE169" s="147" t="s">
        <v>148</v>
      </c>
      <c r="AF169" s="147"/>
      <c r="AG169" s="147"/>
      <c r="AH169" s="147"/>
      <c r="AI169" s="147"/>
      <c r="AJ169" s="147"/>
      <c r="AK169" s="147"/>
      <c r="AL169" s="147"/>
      <c r="AM169" s="147"/>
      <c r="AN169" s="147"/>
      <c r="AO169" s="147"/>
      <c r="AP169" s="147"/>
      <c r="AQ169" s="147"/>
      <c r="AR169" s="147"/>
      <c r="AS169" s="147"/>
      <c r="AT169" s="147"/>
      <c r="AU169" s="147"/>
      <c r="AV169" s="147"/>
      <c r="AW169" s="147"/>
      <c r="AX169" s="147"/>
      <c r="AY169" s="147"/>
      <c r="AZ169" s="147"/>
      <c r="BA169" s="147"/>
      <c r="BB169" s="147"/>
      <c r="BC169" s="147"/>
      <c r="BD169" s="147"/>
      <c r="BE169" s="147"/>
      <c r="BF169" s="147"/>
      <c r="BG169" s="147"/>
      <c r="BH169" s="147"/>
    </row>
    <row r="170" spans="1:60" ht="12.75" outlineLevel="1">
      <c r="A170" s="148"/>
      <c r="B170" s="154"/>
      <c r="C170" s="186" t="s">
        <v>367</v>
      </c>
      <c r="D170" s="159"/>
      <c r="E170" s="165">
        <v>65</v>
      </c>
      <c r="F170" s="168"/>
      <c r="G170" s="168"/>
      <c r="H170" s="168"/>
      <c r="I170" s="168"/>
      <c r="J170" s="168"/>
      <c r="K170" s="168"/>
      <c r="L170" s="168"/>
      <c r="M170" s="168"/>
      <c r="N170" s="157"/>
      <c r="O170" s="157"/>
      <c r="P170" s="157"/>
      <c r="Q170" s="157"/>
      <c r="R170" s="157"/>
      <c r="S170" s="157"/>
      <c r="T170" s="158"/>
      <c r="U170" s="157"/>
      <c r="V170" s="147"/>
      <c r="W170" s="147"/>
      <c r="X170" s="147"/>
      <c r="Y170" s="147"/>
      <c r="Z170" s="147"/>
      <c r="AA170" s="147"/>
      <c r="AB170" s="147"/>
      <c r="AC170" s="147"/>
      <c r="AD170" s="147"/>
      <c r="AE170" s="147" t="s">
        <v>150</v>
      </c>
      <c r="AF170" s="147">
        <v>0</v>
      </c>
      <c r="AG170" s="147"/>
      <c r="AH170" s="147"/>
      <c r="AI170" s="147"/>
      <c r="AJ170" s="147"/>
      <c r="AK170" s="147"/>
      <c r="AL170" s="147"/>
      <c r="AM170" s="147"/>
      <c r="AN170" s="147"/>
      <c r="AO170" s="147"/>
      <c r="AP170" s="147"/>
      <c r="AQ170" s="147"/>
      <c r="AR170" s="147"/>
      <c r="AS170" s="147"/>
      <c r="AT170" s="147"/>
      <c r="AU170" s="147"/>
      <c r="AV170" s="147"/>
      <c r="AW170" s="147"/>
      <c r="AX170" s="147"/>
      <c r="AY170" s="147"/>
      <c r="AZ170" s="147"/>
      <c r="BA170" s="147"/>
      <c r="BB170" s="147"/>
      <c r="BC170" s="147"/>
      <c r="BD170" s="147"/>
      <c r="BE170" s="147"/>
      <c r="BF170" s="147"/>
      <c r="BG170" s="147"/>
      <c r="BH170" s="147"/>
    </row>
    <row r="171" spans="1:60" ht="12.75" outlineLevel="1">
      <c r="A171" s="148">
        <v>73</v>
      </c>
      <c r="B171" s="154" t="s">
        <v>368</v>
      </c>
      <c r="C171" s="185" t="s">
        <v>369</v>
      </c>
      <c r="D171" s="156" t="s">
        <v>0</v>
      </c>
      <c r="E171" s="164">
        <v>1198.3734</v>
      </c>
      <c r="F171" s="256">
        <v>0</v>
      </c>
      <c r="G171" s="168">
        <f t="shared" si="12"/>
        <v>0</v>
      </c>
      <c r="H171" s="168">
        <v>0</v>
      </c>
      <c r="I171" s="168">
        <f>ROUND(E171*H171,2)</f>
        <v>0</v>
      </c>
      <c r="J171" s="168">
        <v>4.4</v>
      </c>
      <c r="K171" s="168">
        <f>ROUND(E171*J171,2)</f>
        <v>5272.84</v>
      </c>
      <c r="L171" s="168">
        <v>21</v>
      </c>
      <c r="M171" s="168">
        <f>G171*(1+L171/100)</f>
        <v>0</v>
      </c>
      <c r="N171" s="157">
        <v>0</v>
      </c>
      <c r="O171" s="157">
        <f>ROUND(E171*N171,5)</f>
        <v>0</v>
      </c>
      <c r="P171" s="157">
        <v>0</v>
      </c>
      <c r="Q171" s="157">
        <f>ROUND(E171*P171,5)</f>
        <v>0</v>
      </c>
      <c r="R171" s="157"/>
      <c r="S171" s="157"/>
      <c r="T171" s="158">
        <v>0</v>
      </c>
      <c r="U171" s="157">
        <f>ROUND(E171*T171,2)</f>
        <v>0</v>
      </c>
      <c r="V171" s="147"/>
      <c r="W171" s="147"/>
      <c r="X171" s="147"/>
      <c r="Y171" s="147"/>
      <c r="Z171" s="147"/>
      <c r="AA171" s="147"/>
      <c r="AB171" s="147"/>
      <c r="AC171" s="147"/>
      <c r="AD171" s="147"/>
      <c r="AE171" s="147" t="s">
        <v>148</v>
      </c>
      <c r="AF171" s="147"/>
      <c r="AG171" s="147"/>
      <c r="AH171" s="147"/>
      <c r="AI171" s="147"/>
      <c r="AJ171" s="147"/>
      <c r="AK171" s="147"/>
      <c r="AL171" s="147"/>
      <c r="AM171" s="147"/>
      <c r="AN171" s="147"/>
      <c r="AO171" s="147"/>
      <c r="AP171" s="147"/>
      <c r="AQ171" s="147"/>
      <c r="AR171" s="147"/>
      <c r="AS171" s="147"/>
      <c r="AT171" s="147"/>
      <c r="AU171" s="147"/>
      <c r="AV171" s="147"/>
      <c r="AW171" s="147"/>
      <c r="AX171" s="147"/>
      <c r="AY171" s="147"/>
      <c r="AZ171" s="147"/>
      <c r="BA171" s="147"/>
      <c r="BB171" s="147"/>
      <c r="BC171" s="147"/>
      <c r="BD171" s="147"/>
      <c r="BE171" s="147"/>
      <c r="BF171" s="147"/>
      <c r="BG171" s="147"/>
      <c r="BH171" s="147"/>
    </row>
    <row r="172" spans="1:31" ht="12.75">
      <c r="A172" s="149" t="s">
        <v>143</v>
      </c>
      <c r="B172" s="155" t="s">
        <v>86</v>
      </c>
      <c r="C172" s="187" t="s">
        <v>87</v>
      </c>
      <c r="D172" s="160"/>
      <c r="E172" s="166"/>
      <c r="F172" s="169"/>
      <c r="G172" s="169">
        <f>SUMIF(AE173:AE184,"&lt;&gt;NOR",G173:G184)</f>
        <v>0</v>
      </c>
      <c r="H172" s="169"/>
      <c r="I172" s="169">
        <f>SUM(I173:I184)</f>
        <v>22995.43</v>
      </c>
      <c r="J172" s="169"/>
      <c r="K172" s="169">
        <f>SUM(K173:K184)</f>
        <v>10046.48</v>
      </c>
      <c r="L172" s="169"/>
      <c r="M172" s="169">
        <f>SUM(M173:M184)</f>
        <v>0</v>
      </c>
      <c r="N172" s="161"/>
      <c r="O172" s="161">
        <f>SUM(O173:O184)</f>
        <v>0.18168</v>
      </c>
      <c r="P172" s="161"/>
      <c r="Q172" s="161">
        <f>SUM(Q173:Q184)</f>
        <v>0</v>
      </c>
      <c r="R172" s="161"/>
      <c r="S172" s="161"/>
      <c r="T172" s="162"/>
      <c r="U172" s="161">
        <f>SUM(U173:U184)</f>
        <v>17.57</v>
      </c>
      <c r="AE172" t="s">
        <v>144</v>
      </c>
    </row>
    <row r="173" spans="1:60" ht="22.5" outlineLevel="1">
      <c r="A173" s="148">
        <v>74</v>
      </c>
      <c r="B173" s="154" t="s">
        <v>370</v>
      </c>
      <c r="C173" s="185" t="s">
        <v>371</v>
      </c>
      <c r="D173" s="156" t="s">
        <v>267</v>
      </c>
      <c r="E173" s="164">
        <v>65</v>
      </c>
      <c r="F173" s="256">
        <v>0</v>
      </c>
      <c r="G173" s="168">
        <f>E173*F173</f>
        <v>0</v>
      </c>
      <c r="H173" s="168">
        <v>55.84</v>
      </c>
      <c r="I173" s="168">
        <f>ROUND(E173*H173,2)</f>
        <v>3629.6</v>
      </c>
      <c r="J173" s="168">
        <v>26.560000000000002</v>
      </c>
      <c r="K173" s="168">
        <f>ROUND(E173*J173,2)</f>
        <v>1726.4</v>
      </c>
      <c r="L173" s="168">
        <v>21</v>
      </c>
      <c r="M173" s="168">
        <f>G173*(1+L173/100)</f>
        <v>0</v>
      </c>
      <c r="N173" s="157">
        <v>0.00032</v>
      </c>
      <c r="O173" s="157">
        <f>ROUND(E173*N173,5)</f>
        <v>0.0208</v>
      </c>
      <c r="P173" s="157">
        <v>0</v>
      </c>
      <c r="Q173" s="157">
        <f>ROUND(E173*P173,5)</f>
        <v>0</v>
      </c>
      <c r="R173" s="157"/>
      <c r="S173" s="157"/>
      <c r="T173" s="158">
        <v>0.05</v>
      </c>
      <c r="U173" s="157">
        <f>ROUND(E173*T173,2)</f>
        <v>3.25</v>
      </c>
      <c r="V173" s="147"/>
      <c r="W173" s="147"/>
      <c r="X173" s="147"/>
      <c r="Y173" s="147"/>
      <c r="Z173" s="147"/>
      <c r="AA173" s="147"/>
      <c r="AB173" s="147"/>
      <c r="AC173" s="147"/>
      <c r="AD173" s="147"/>
      <c r="AE173" s="147" t="s">
        <v>148</v>
      </c>
      <c r="AF173" s="147"/>
      <c r="AG173" s="147"/>
      <c r="AH173" s="147"/>
      <c r="AI173" s="147"/>
      <c r="AJ173" s="147"/>
      <c r="AK173" s="147"/>
      <c r="AL173" s="147"/>
      <c r="AM173" s="147"/>
      <c r="AN173" s="147"/>
      <c r="AO173" s="147"/>
      <c r="AP173" s="147"/>
      <c r="AQ173" s="147"/>
      <c r="AR173" s="147"/>
      <c r="AS173" s="147"/>
      <c r="AT173" s="147"/>
      <c r="AU173" s="147"/>
      <c r="AV173" s="147"/>
      <c r="AW173" s="147"/>
      <c r="AX173" s="147"/>
      <c r="AY173" s="147"/>
      <c r="AZ173" s="147"/>
      <c r="BA173" s="147"/>
      <c r="BB173" s="147"/>
      <c r="BC173" s="147"/>
      <c r="BD173" s="147"/>
      <c r="BE173" s="147"/>
      <c r="BF173" s="147"/>
      <c r="BG173" s="147"/>
      <c r="BH173" s="147"/>
    </row>
    <row r="174" spans="1:60" ht="12.75" outlineLevel="1">
      <c r="A174" s="148"/>
      <c r="B174" s="154"/>
      <c r="C174" s="186" t="s">
        <v>367</v>
      </c>
      <c r="D174" s="159"/>
      <c r="E174" s="165">
        <v>65</v>
      </c>
      <c r="F174" s="168"/>
      <c r="G174" s="168"/>
      <c r="H174" s="168"/>
      <c r="I174" s="168"/>
      <c r="J174" s="168"/>
      <c r="K174" s="168"/>
      <c r="L174" s="168"/>
      <c r="M174" s="168"/>
      <c r="N174" s="157"/>
      <c r="O174" s="157"/>
      <c r="P174" s="157"/>
      <c r="Q174" s="157"/>
      <c r="R174" s="157"/>
      <c r="S174" s="157"/>
      <c r="T174" s="158"/>
      <c r="U174" s="157"/>
      <c r="V174" s="147"/>
      <c r="W174" s="147"/>
      <c r="X174" s="147"/>
      <c r="Y174" s="147"/>
      <c r="Z174" s="147"/>
      <c r="AA174" s="147"/>
      <c r="AB174" s="147"/>
      <c r="AC174" s="147"/>
      <c r="AD174" s="147"/>
      <c r="AE174" s="147" t="s">
        <v>150</v>
      </c>
      <c r="AF174" s="147">
        <v>0</v>
      </c>
      <c r="AG174" s="147"/>
      <c r="AH174" s="147"/>
      <c r="AI174" s="147"/>
      <c r="AJ174" s="147"/>
      <c r="AK174" s="147"/>
      <c r="AL174" s="147"/>
      <c r="AM174" s="147"/>
      <c r="AN174" s="147"/>
      <c r="AO174" s="147"/>
      <c r="AP174" s="147"/>
      <c r="AQ174" s="147"/>
      <c r="AR174" s="147"/>
      <c r="AS174" s="147"/>
      <c r="AT174" s="147"/>
      <c r="AU174" s="147"/>
      <c r="AV174" s="147"/>
      <c r="AW174" s="147"/>
      <c r="AX174" s="147"/>
      <c r="AY174" s="147"/>
      <c r="AZ174" s="147"/>
      <c r="BA174" s="147"/>
      <c r="BB174" s="147"/>
      <c r="BC174" s="147"/>
      <c r="BD174" s="147"/>
      <c r="BE174" s="147"/>
      <c r="BF174" s="147"/>
      <c r="BG174" s="147"/>
      <c r="BH174" s="147"/>
    </row>
    <row r="175" spans="1:60" ht="22.5" outlineLevel="1">
      <c r="A175" s="148">
        <v>75</v>
      </c>
      <c r="B175" s="154" t="s">
        <v>372</v>
      </c>
      <c r="C175" s="185" t="s">
        <v>373</v>
      </c>
      <c r="D175" s="156" t="s">
        <v>193</v>
      </c>
      <c r="E175" s="164">
        <v>27.82</v>
      </c>
      <c r="F175" s="256">
        <v>0</v>
      </c>
      <c r="G175" s="168">
        <f aca="true" t="shared" si="13" ref="G174:G184">E175*F175</f>
        <v>0</v>
      </c>
      <c r="H175" s="168">
        <v>104.49</v>
      </c>
      <c r="I175" s="168">
        <f>ROUND(E175*H175,2)</f>
        <v>2906.91</v>
      </c>
      <c r="J175" s="168">
        <v>85.01</v>
      </c>
      <c r="K175" s="168">
        <f>ROUND(E175*J175,2)</f>
        <v>2364.98</v>
      </c>
      <c r="L175" s="168">
        <v>21</v>
      </c>
      <c r="M175" s="168">
        <f>G175*(1+L175/100)</f>
        <v>0</v>
      </c>
      <c r="N175" s="157">
        <v>0.00021</v>
      </c>
      <c r="O175" s="157">
        <f>ROUND(E175*N175,5)</f>
        <v>0.00584</v>
      </c>
      <c r="P175" s="157">
        <v>0</v>
      </c>
      <c r="Q175" s="157">
        <f>ROUND(E175*P175,5)</f>
        <v>0</v>
      </c>
      <c r="R175" s="157"/>
      <c r="S175" s="157"/>
      <c r="T175" s="158">
        <v>0.16</v>
      </c>
      <c r="U175" s="157">
        <f>ROUND(E175*T175,2)</f>
        <v>4.45</v>
      </c>
      <c r="V175" s="147"/>
      <c r="W175" s="147"/>
      <c r="X175" s="147"/>
      <c r="Y175" s="147"/>
      <c r="Z175" s="147"/>
      <c r="AA175" s="147"/>
      <c r="AB175" s="147"/>
      <c r="AC175" s="147"/>
      <c r="AD175" s="147"/>
      <c r="AE175" s="147" t="s">
        <v>148</v>
      </c>
      <c r="AF175" s="147"/>
      <c r="AG175" s="147"/>
      <c r="AH175" s="147"/>
      <c r="AI175" s="147"/>
      <c r="AJ175" s="147"/>
      <c r="AK175" s="147"/>
      <c r="AL175" s="147"/>
      <c r="AM175" s="147"/>
      <c r="AN175" s="147"/>
      <c r="AO175" s="147"/>
      <c r="AP175" s="147"/>
      <c r="AQ175" s="147"/>
      <c r="AR175" s="147"/>
      <c r="AS175" s="147"/>
      <c r="AT175" s="147"/>
      <c r="AU175" s="147"/>
      <c r="AV175" s="147"/>
      <c r="AW175" s="147"/>
      <c r="AX175" s="147"/>
      <c r="AY175" s="147"/>
      <c r="AZ175" s="147"/>
      <c r="BA175" s="147"/>
      <c r="BB175" s="147"/>
      <c r="BC175" s="147"/>
      <c r="BD175" s="147"/>
      <c r="BE175" s="147"/>
      <c r="BF175" s="147"/>
      <c r="BG175" s="147"/>
      <c r="BH175" s="147"/>
    </row>
    <row r="176" spans="1:60" ht="12.75" outlineLevel="1">
      <c r="A176" s="148"/>
      <c r="B176" s="154"/>
      <c r="C176" s="186" t="s">
        <v>313</v>
      </c>
      <c r="D176" s="159"/>
      <c r="E176" s="165">
        <v>27.82</v>
      </c>
      <c r="F176" s="168"/>
      <c r="G176" s="168"/>
      <c r="H176" s="168"/>
      <c r="I176" s="168"/>
      <c r="J176" s="168"/>
      <c r="K176" s="168"/>
      <c r="L176" s="168"/>
      <c r="M176" s="168"/>
      <c r="N176" s="157"/>
      <c r="O176" s="157"/>
      <c r="P176" s="157"/>
      <c r="Q176" s="157"/>
      <c r="R176" s="157"/>
      <c r="S176" s="157"/>
      <c r="T176" s="158"/>
      <c r="U176" s="157"/>
      <c r="V176" s="147"/>
      <c r="W176" s="147"/>
      <c r="X176" s="147"/>
      <c r="Y176" s="147"/>
      <c r="Z176" s="147"/>
      <c r="AA176" s="147"/>
      <c r="AB176" s="147"/>
      <c r="AC176" s="147"/>
      <c r="AD176" s="147"/>
      <c r="AE176" s="147" t="s">
        <v>150</v>
      </c>
      <c r="AF176" s="147">
        <v>0</v>
      </c>
      <c r="AG176" s="147"/>
      <c r="AH176" s="147"/>
      <c r="AI176" s="147"/>
      <c r="AJ176" s="147"/>
      <c r="AK176" s="147"/>
      <c r="AL176" s="147"/>
      <c r="AM176" s="147"/>
      <c r="AN176" s="147"/>
      <c r="AO176" s="147"/>
      <c r="AP176" s="147"/>
      <c r="AQ176" s="147"/>
      <c r="AR176" s="147"/>
      <c r="AS176" s="147"/>
      <c r="AT176" s="147"/>
      <c r="AU176" s="147"/>
      <c r="AV176" s="147"/>
      <c r="AW176" s="147"/>
      <c r="AX176" s="147"/>
      <c r="AY176" s="147"/>
      <c r="AZ176" s="147"/>
      <c r="BA176" s="147"/>
      <c r="BB176" s="147"/>
      <c r="BC176" s="147"/>
      <c r="BD176" s="147"/>
      <c r="BE176" s="147"/>
      <c r="BF176" s="147"/>
      <c r="BG176" s="147"/>
      <c r="BH176" s="147"/>
    </row>
    <row r="177" spans="1:60" ht="22.5" outlineLevel="1">
      <c r="A177" s="148">
        <v>76</v>
      </c>
      <c r="B177" s="154" t="s">
        <v>374</v>
      </c>
      <c r="C177" s="185" t="s">
        <v>375</v>
      </c>
      <c r="D177" s="156" t="s">
        <v>193</v>
      </c>
      <c r="E177" s="164">
        <v>27.82</v>
      </c>
      <c r="F177" s="256">
        <v>0</v>
      </c>
      <c r="G177" s="168">
        <f t="shared" si="13"/>
        <v>0</v>
      </c>
      <c r="H177" s="168">
        <v>28.46</v>
      </c>
      <c r="I177" s="168">
        <f>ROUND(E177*H177,2)</f>
        <v>791.76</v>
      </c>
      <c r="J177" s="168">
        <v>121.53999999999999</v>
      </c>
      <c r="K177" s="168">
        <f>ROUND(E177*J177,2)</f>
        <v>3381.24</v>
      </c>
      <c r="L177" s="168">
        <v>21</v>
      </c>
      <c r="M177" s="168">
        <f>G177*(1+L177/100)</f>
        <v>0</v>
      </c>
      <c r="N177" s="157">
        <v>0.00053</v>
      </c>
      <c r="O177" s="157">
        <f>ROUND(E177*N177,5)</f>
        <v>0.01474</v>
      </c>
      <c r="P177" s="157">
        <v>0</v>
      </c>
      <c r="Q177" s="157">
        <f>ROUND(E177*P177,5)</f>
        <v>0</v>
      </c>
      <c r="R177" s="157"/>
      <c r="S177" s="157"/>
      <c r="T177" s="158">
        <v>0.231</v>
      </c>
      <c r="U177" s="157">
        <f>ROUND(E177*T177,2)</f>
        <v>6.43</v>
      </c>
      <c r="V177" s="147"/>
      <c r="W177" s="147"/>
      <c r="X177" s="147"/>
      <c r="Y177" s="147"/>
      <c r="Z177" s="147"/>
      <c r="AA177" s="147"/>
      <c r="AB177" s="147"/>
      <c r="AC177" s="147"/>
      <c r="AD177" s="147"/>
      <c r="AE177" s="147" t="s">
        <v>148</v>
      </c>
      <c r="AF177" s="147"/>
      <c r="AG177" s="147"/>
      <c r="AH177" s="147"/>
      <c r="AI177" s="147"/>
      <c r="AJ177" s="147"/>
      <c r="AK177" s="147"/>
      <c r="AL177" s="147"/>
      <c r="AM177" s="147"/>
      <c r="AN177" s="147"/>
      <c r="AO177" s="147"/>
      <c r="AP177" s="147"/>
      <c r="AQ177" s="147"/>
      <c r="AR177" s="147"/>
      <c r="AS177" s="147"/>
      <c r="AT177" s="147"/>
      <c r="AU177" s="147"/>
      <c r="AV177" s="147"/>
      <c r="AW177" s="147"/>
      <c r="AX177" s="147"/>
      <c r="AY177" s="147"/>
      <c r="AZ177" s="147"/>
      <c r="BA177" s="147"/>
      <c r="BB177" s="147"/>
      <c r="BC177" s="147"/>
      <c r="BD177" s="147"/>
      <c r="BE177" s="147"/>
      <c r="BF177" s="147"/>
      <c r="BG177" s="147"/>
      <c r="BH177" s="147"/>
    </row>
    <row r="178" spans="1:60" ht="22.5" outlineLevel="1">
      <c r="A178" s="148">
        <v>77</v>
      </c>
      <c r="B178" s="154" t="s">
        <v>376</v>
      </c>
      <c r="C178" s="185" t="s">
        <v>377</v>
      </c>
      <c r="D178" s="156" t="s">
        <v>193</v>
      </c>
      <c r="E178" s="164">
        <v>38.225</v>
      </c>
      <c r="F178" s="256">
        <v>0</v>
      </c>
      <c r="G178" s="168">
        <f t="shared" si="13"/>
        <v>0</v>
      </c>
      <c r="H178" s="168">
        <v>0</v>
      </c>
      <c r="I178" s="168">
        <f>ROUND(E178*H178,2)</f>
        <v>0</v>
      </c>
      <c r="J178" s="168">
        <v>47.9</v>
      </c>
      <c r="K178" s="168">
        <f>ROUND(E178*J178,2)</f>
        <v>1830.98</v>
      </c>
      <c r="L178" s="168">
        <v>21</v>
      </c>
      <c r="M178" s="168">
        <f>G178*(1+L178/100)</f>
        <v>0</v>
      </c>
      <c r="N178" s="157">
        <v>0</v>
      </c>
      <c r="O178" s="157">
        <f>ROUND(E178*N178,5)</f>
        <v>0</v>
      </c>
      <c r="P178" s="157">
        <v>0</v>
      </c>
      <c r="Q178" s="157">
        <f>ROUND(E178*P178,5)</f>
        <v>0</v>
      </c>
      <c r="R178" s="157"/>
      <c r="S178" s="157"/>
      <c r="T178" s="158">
        <v>0.09</v>
      </c>
      <c r="U178" s="157">
        <f>ROUND(E178*T178,2)</f>
        <v>3.44</v>
      </c>
      <c r="V178" s="147"/>
      <c r="W178" s="147"/>
      <c r="X178" s="147"/>
      <c r="Y178" s="147"/>
      <c r="Z178" s="147"/>
      <c r="AA178" s="147"/>
      <c r="AB178" s="147"/>
      <c r="AC178" s="147"/>
      <c r="AD178" s="147"/>
      <c r="AE178" s="147" t="s">
        <v>148</v>
      </c>
      <c r="AF178" s="147"/>
      <c r="AG178" s="147"/>
      <c r="AH178" s="147"/>
      <c r="AI178" s="147"/>
      <c r="AJ178" s="147"/>
      <c r="AK178" s="147"/>
      <c r="AL178" s="147"/>
      <c r="AM178" s="147"/>
      <c r="AN178" s="147"/>
      <c r="AO178" s="147"/>
      <c r="AP178" s="147"/>
      <c r="AQ178" s="147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  <c r="BB178" s="147"/>
      <c r="BC178" s="147"/>
      <c r="BD178" s="147"/>
      <c r="BE178" s="147"/>
      <c r="BF178" s="147"/>
      <c r="BG178" s="147"/>
      <c r="BH178" s="147"/>
    </row>
    <row r="179" spans="1:60" ht="12.75" outlineLevel="1">
      <c r="A179" s="148"/>
      <c r="B179" s="154"/>
      <c r="C179" s="186" t="s">
        <v>378</v>
      </c>
      <c r="D179" s="159"/>
      <c r="E179" s="165">
        <v>38.225</v>
      </c>
      <c r="F179" s="168"/>
      <c r="G179" s="168"/>
      <c r="H179" s="168"/>
      <c r="I179" s="168"/>
      <c r="J179" s="168"/>
      <c r="K179" s="168"/>
      <c r="L179" s="168"/>
      <c r="M179" s="168"/>
      <c r="N179" s="157"/>
      <c r="O179" s="157"/>
      <c r="P179" s="157"/>
      <c r="Q179" s="157"/>
      <c r="R179" s="157"/>
      <c r="S179" s="157"/>
      <c r="T179" s="158"/>
      <c r="U179" s="157"/>
      <c r="V179" s="147"/>
      <c r="W179" s="147"/>
      <c r="X179" s="147"/>
      <c r="Y179" s="147"/>
      <c r="Z179" s="147"/>
      <c r="AA179" s="147"/>
      <c r="AB179" s="147"/>
      <c r="AC179" s="147"/>
      <c r="AD179" s="147"/>
      <c r="AE179" s="147" t="s">
        <v>150</v>
      </c>
      <c r="AF179" s="147">
        <v>0</v>
      </c>
      <c r="AG179" s="147"/>
      <c r="AH179" s="147"/>
      <c r="AI179" s="147"/>
      <c r="AJ179" s="147"/>
      <c r="AK179" s="147"/>
      <c r="AL179" s="147"/>
      <c r="AM179" s="147"/>
      <c r="AN179" s="147"/>
      <c r="AO179" s="147"/>
      <c r="AP179" s="147"/>
      <c r="AQ179" s="147"/>
      <c r="AR179" s="147"/>
      <c r="AS179" s="147"/>
      <c r="AT179" s="147"/>
      <c r="AU179" s="147"/>
      <c r="AV179" s="147"/>
      <c r="AW179" s="147"/>
      <c r="AX179" s="147"/>
      <c r="AY179" s="147"/>
      <c r="AZ179" s="147"/>
      <c r="BA179" s="147"/>
      <c r="BB179" s="147"/>
      <c r="BC179" s="147"/>
      <c r="BD179" s="147"/>
      <c r="BE179" s="147"/>
      <c r="BF179" s="147"/>
      <c r="BG179" s="147"/>
      <c r="BH179" s="147"/>
    </row>
    <row r="180" spans="1:60" ht="12.75" outlineLevel="1">
      <c r="A180" s="148">
        <v>78</v>
      </c>
      <c r="B180" s="154" t="s">
        <v>379</v>
      </c>
      <c r="C180" s="185" t="s">
        <v>380</v>
      </c>
      <c r="D180" s="156" t="s">
        <v>193</v>
      </c>
      <c r="E180" s="164">
        <v>31.993</v>
      </c>
      <c r="F180" s="256">
        <v>0</v>
      </c>
      <c r="G180" s="168">
        <f t="shared" si="13"/>
        <v>0</v>
      </c>
      <c r="H180" s="168">
        <v>167.5</v>
      </c>
      <c r="I180" s="168">
        <f>ROUND(E180*H180,2)</f>
        <v>5358.83</v>
      </c>
      <c r="J180" s="168">
        <v>0</v>
      </c>
      <c r="K180" s="168">
        <f>ROUND(E180*J180,2)</f>
        <v>0</v>
      </c>
      <c r="L180" s="168">
        <v>21</v>
      </c>
      <c r="M180" s="168">
        <f>G180*(1+L180/100)</f>
        <v>0</v>
      </c>
      <c r="N180" s="157">
        <v>0.0015</v>
      </c>
      <c r="O180" s="157">
        <f>ROUND(E180*N180,5)</f>
        <v>0.04799</v>
      </c>
      <c r="P180" s="157">
        <v>0</v>
      </c>
      <c r="Q180" s="157">
        <f>ROUND(E180*P180,5)</f>
        <v>0</v>
      </c>
      <c r="R180" s="157"/>
      <c r="S180" s="157"/>
      <c r="T180" s="158">
        <v>0</v>
      </c>
      <c r="U180" s="157">
        <f>ROUND(E180*T180,2)</f>
        <v>0</v>
      </c>
      <c r="V180" s="147"/>
      <c r="W180" s="147"/>
      <c r="X180" s="147"/>
      <c r="Y180" s="147"/>
      <c r="Z180" s="147"/>
      <c r="AA180" s="147"/>
      <c r="AB180" s="147"/>
      <c r="AC180" s="147"/>
      <c r="AD180" s="147"/>
      <c r="AE180" s="147" t="s">
        <v>189</v>
      </c>
      <c r="AF180" s="147"/>
      <c r="AG180" s="147"/>
      <c r="AH180" s="147"/>
      <c r="AI180" s="147"/>
      <c r="AJ180" s="147"/>
      <c r="AK180" s="147"/>
      <c r="AL180" s="147"/>
      <c r="AM180" s="147"/>
      <c r="AN180" s="147"/>
      <c r="AO180" s="147"/>
      <c r="AP180" s="147"/>
      <c r="AQ180" s="147"/>
      <c r="AR180" s="147"/>
      <c r="AS180" s="147"/>
      <c r="AT180" s="147"/>
      <c r="AU180" s="147"/>
      <c r="AV180" s="147"/>
      <c r="AW180" s="147"/>
      <c r="AX180" s="147"/>
      <c r="AY180" s="147"/>
      <c r="AZ180" s="147"/>
      <c r="BA180" s="147"/>
      <c r="BB180" s="147"/>
      <c r="BC180" s="147"/>
      <c r="BD180" s="147"/>
      <c r="BE180" s="147"/>
      <c r="BF180" s="147"/>
      <c r="BG180" s="147"/>
      <c r="BH180" s="147"/>
    </row>
    <row r="181" spans="1:60" ht="12.75" outlineLevel="1">
      <c r="A181" s="148"/>
      <c r="B181" s="154"/>
      <c r="C181" s="186" t="s">
        <v>381</v>
      </c>
      <c r="D181" s="159"/>
      <c r="E181" s="165">
        <v>31.993</v>
      </c>
      <c r="F181" s="168"/>
      <c r="G181" s="168"/>
      <c r="H181" s="168"/>
      <c r="I181" s="168"/>
      <c r="J181" s="168"/>
      <c r="K181" s="168"/>
      <c r="L181" s="168"/>
      <c r="M181" s="168"/>
      <c r="N181" s="157"/>
      <c r="O181" s="157"/>
      <c r="P181" s="157"/>
      <c r="Q181" s="157"/>
      <c r="R181" s="157"/>
      <c r="S181" s="157"/>
      <c r="T181" s="158"/>
      <c r="U181" s="157"/>
      <c r="V181" s="147"/>
      <c r="W181" s="147"/>
      <c r="X181" s="147"/>
      <c r="Y181" s="147"/>
      <c r="Z181" s="147"/>
      <c r="AA181" s="147"/>
      <c r="AB181" s="147"/>
      <c r="AC181" s="147"/>
      <c r="AD181" s="147"/>
      <c r="AE181" s="147" t="s">
        <v>150</v>
      </c>
      <c r="AF181" s="147">
        <v>0</v>
      </c>
      <c r="AG181" s="147"/>
      <c r="AH181" s="147"/>
      <c r="AI181" s="147"/>
      <c r="AJ181" s="147"/>
      <c r="AK181" s="147"/>
      <c r="AL181" s="147"/>
      <c r="AM181" s="147"/>
      <c r="AN181" s="147"/>
      <c r="AO181" s="147"/>
      <c r="AP181" s="147"/>
      <c r="AQ181" s="147"/>
      <c r="AR181" s="147"/>
      <c r="AS181" s="147"/>
      <c r="AT181" s="147"/>
      <c r="AU181" s="147"/>
      <c r="AV181" s="147"/>
      <c r="AW181" s="147"/>
      <c r="AX181" s="147"/>
      <c r="AY181" s="147"/>
      <c r="AZ181" s="147"/>
      <c r="BA181" s="147"/>
      <c r="BB181" s="147"/>
      <c r="BC181" s="147"/>
      <c r="BD181" s="147"/>
      <c r="BE181" s="147"/>
      <c r="BF181" s="147"/>
      <c r="BG181" s="147"/>
      <c r="BH181" s="147"/>
    </row>
    <row r="182" spans="1:60" ht="12.75" outlineLevel="1">
      <c r="A182" s="148">
        <v>79</v>
      </c>
      <c r="B182" s="154" t="s">
        <v>382</v>
      </c>
      <c r="C182" s="185" t="s">
        <v>383</v>
      </c>
      <c r="D182" s="156" t="s">
        <v>193</v>
      </c>
      <c r="E182" s="164">
        <v>43.958749999999995</v>
      </c>
      <c r="F182" s="256">
        <v>0</v>
      </c>
      <c r="G182" s="168">
        <f t="shared" si="13"/>
        <v>0</v>
      </c>
      <c r="H182" s="168">
        <v>234.5</v>
      </c>
      <c r="I182" s="168">
        <f>ROUND(E182*H182,2)</f>
        <v>10308.33</v>
      </c>
      <c r="J182" s="168">
        <v>0</v>
      </c>
      <c r="K182" s="168">
        <f>ROUND(E182*J182,2)</f>
        <v>0</v>
      </c>
      <c r="L182" s="168">
        <v>21</v>
      </c>
      <c r="M182" s="168">
        <f>G182*(1+L182/100)</f>
        <v>0</v>
      </c>
      <c r="N182" s="157">
        <v>0.0021</v>
      </c>
      <c r="O182" s="157">
        <f>ROUND(E182*N182,5)</f>
        <v>0.09231</v>
      </c>
      <c r="P182" s="157">
        <v>0</v>
      </c>
      <c r="Q182" s="157">
        <f>ROUND(E182*P182,5)</f>
        <v>0</v>
      </c>
      <c r="R182" s="157"/>
      <c r="S182" s="157"/>
      <c r="T182" s="158">
        <v>0</v>
      </c>
      <c r="U182" s="157">
        <f>ROUND(E182*T182,2)</f>
        <v>0</v>
      </c>
      <c r="V182" s="147"/>
      <c r="W182" s="147"/>
      <c r="X182" s="147"/>
      <c r="Y182" s="147"/>
      <c r="Z182" s="147"/>
      <c r="AA182" s="147"/>
      <c r="AB182" s="147"/>
      <c r="AC182" s="147"/>
      <c r="AD182" s="147"/>
      <c r="AE182" s="147" t="s">
        <v>189</v>
      </c>
      <c r="AF182" s="147"/>
      <c r="AG182" s="147"/>
      <c r="AH182" s="147"/>
      <c r="AI182" s="147"/>
      <c r="AJ182" s="147"/>
      <c r="AK182" s="147"/>
      <c r="AL182" s="147"/>
      <c r="AM182" s="147"/>
      <c r="AN182" s="147"/>
      <c r="AO182" s="147"/>
      <c r="AP182" s="147"/>
      <c r="AQ182" s="147"/>
      <c r="AR182" s="147"/>
      <c r="AS182" s="147"/>
      <c r="AT182" s="147"/>
      <c r="AU182" s="147"/>
      <c r="AV182" s="147"/>
      <c r="AW182" s="147"/>
      <c r="AX182" s="147"/>
      <c r="AY182" s="147"/>
      <c r="AZ182" s="147"/>
      <c r="BA182" s="147"/>
      <c r="BB182" s="147"/>
      <c r="BC182" s="147"/>
      <c r="BD182" s="147"/>
      <c r="BE182" s="147"/>
      <c r="BF182" s="147"/>
      <c r="BG182" s="147"/>
      <c r="BH182" s="147"/>
    </row>
    <row r="183" spans="1:60" ht="12.75" outlineLevel="1">
      <c r="A183" s="148"/>
      <c r="B183" s="154"/>
      <c r="C183" s="186" t="s">
        <v>384</v>
      </c>
      <c r="D183" s="159"/>
      <c r="E183" s="165">
        <v>43.95875</v>
      </c>
      <c r="F183" s="168"/>
      <c r="G183" s="168"/>
      <c r="H183" s="168"/>
      <c r="I183" s="168"/>
      <c r="J183" s="168"/>
      <c r="K183" s="168"/>
      <c r="L183" s="168"/>
      <c r="M183" s="168"/>
      <c r="N183" s="157"/>
      <c r="O183" s="157"/>
      <c r="P183" s="157"/>
      <c r="Q183" s="157"/>
      <c r="R183" s="157"/>
      <c r="S183" s="157"/>
      <c r="T183" s="158"/>
      <c r="U183" s="157"/>
      <c r="V183" s="147"/>
      <c r="W183" s="147"/>
      <c r="X183" s="147"/>
      <c r="Y183" s="147"/>
      <c r="Z183" s="147"/>
      <c r="AA183" s="147"/>
      <c r="AB183" s="147"/>
      <c r="AC183" s="147"/>
      <c r="AD183" s="147"/>
      <c r="AE183" s="147" t="s">
        <v>150</v>
      </c>
      <c r="AF183" s="147">
        <v>0</v>
      </c>
      <c r="AG183" s="147"/>
      <c r="AH183" s="147"/>
      <c r="AI183" s="147"/>
      <c r="AJ183" s="147"/>
      <c r="AK183" s="147"/>
      <c r="AL183" s="147"/>
      <c r="AM183" s="147"/>
      <c r="AN183" s="147"/>
      <c r="AO183" s="147"/>
      <c r="AP183" s="147"/>
      <c r="AQ183" s="147"/>
      <c r="AR183" s="147"/>
      <c r="AS183" s="147"/>
      <c r="AT183" s="147"/>
      <c r="AU183" s="147"/>
      <c r="AV183" s="147"/>
      <c r="AW183" s="147"/>
      <c r="AX183" s="147"/>
      <c r="AY183" s="147"/>
      <c r="AZ183" s="147"/>
      <c r="BA183" s="147"/>
      <c r="BB183" s="147"/>
      <c r="BC183" s="147"/>
      <c r="BD183" s="147"/>
      <c r="BE183" s="147"/>
      <c r="BF183" s="147"/>
      <c r="BG183" s="147"/>
      <c r="BH183" s="147"/>
    </row>
    <row r="184" spans="1:60" ht="12.75" outlineLevel="1">
      <c r="A184" s="148">
        <v>80</v>
      </c>
      <c r="B184" s="154" t="s">
        <v>385</v>
      </c>
      <c r="C184" s="185" t="s">
        <v>386</v>
      </c>
      <c r="D184" s="156" t="s">
        <v>0</v>
      </c>
      <c r="E184" s="164">
        <v>322.9903</v>
      </c>
      <c r="F184" s="256">
        <v>0</v>
      </c>
      <c r="G184" s="168">
        <f t="shared" si="13"/>
        <v>0</v>
      </c>
      <c r="H184" s="168">
        <v>0</v>
      </c>
      <c r="I184" s="168">
        <f>ROUND(E184*H184,2)</f>
        <v>0</v>
      </c>
      <c r="J184" s="168">
        <v>2.3</v>
      </c>
      <c r="K184" s="168">
        <f>ROUND(E184*J184,2)</f>
        <v>742.88</v>
      </c>
      <c r="L184" s="168">
        <v>21</v>
      </c>
      <c r="M184" s="168">
        <f>G184*(1+L184/100)</f>
        <v>0</v>
      </c>
      <c r="N184" s="157">
        <v>0</v>
      </c>
      <c r="O184" s="157">
        <f>ROUND(E184*N184,5)</f>
        <v>0</v>
      </c>
      <c r="P184" s="157">
        <v>0</v>
      </c>
      <c r="Q184" s="157">
        <f>ROUND(E184*P184,5)</f>
        <v>0</v>
      </c>
      <c r="R184" s="157"/>
      <c r="S184" s="157"/>
      <c r="T184" s="158">
        <v>0</v>
      </c>
      <c r="U184" s="157">
        <f>ROUND(E184*T184,2)</f>
        <v>0</v>
      </c>
      <c r="V184" s="147"/>
      <c r="W184" s="147"/>
      <c r="X184" s="147"/>
      <c r="Y184" s="147"/>
      <c r="Z184" s="147"/>
      <c r="AA184" s="147"/>
      <c r="AB184" s="147"/>
      <c r="AC184" s="147"/>
      <c r="AD184" s="147"/>
      <c r="AE184" s="147" t="s">
        <v>148</v>
      </c>
      <c r="AF184" s="147"/>
      <c r="AG184" s="147"/>
      <c r="AH184" s="147"/>
      <c r="AI184" s="147"/>
      <c r="AJ184" s="147"/>
      <c r="AK184" s="147"/>
      <c r="AL184" s="147"/>
      <c r="AM184" s="147"/>
      <c r="AN184" s="147"/>
      <c r="AO184" s="147"/>
      <c r="AP184" s="147"/>
      <c r="AQ184" s="147"/>
      <c r="AR184" s="147"/>
      <c r="AS184" s="147"/>
      <c r="AT184" s="147"/>
      <c r="AU184" s="147"/>
      <c r="AV184" s="147"/>
      <c r="AW184" s="147"/>
      <c r="AX184" s="147"/>
      <c r="AY184" s="147"/>
      <c r="AZ184" s="147"/>
      <c r="BA184" s="147"/>
      <c r="BB184" s="147"/>
      <c r="BC184" s="147"/>
      <c r="BD184" s="147"/>
      <c r="BE184" s="147"/>
      <c r="BF184" s="147"/>
      <c r="BG184" s="147"/>
      <c r="BH184" s="147"/>
    </row>
    <row r="185" spans="1:31" ht="12.75">
      <c r="A185" s="149" t="s">
        <v>143</v>
      </c>
      <c r="B185" s="155" t="s">
        <v>88</v>
      </c>
      <c r="C185" s="187" t="s">
        <v>89</v>
      </c>
      <c r="D185" s="160"/>
      <c r="E185" s="166"/>
      <c r="F185" s="169"/>
      <c r="G185" s="169">
        <f>SUMIF(AE186:AE195,"&lt;&gt;NOR",G186:G195)</f>
        <v>0</v>
      </c>
      <c r="H185" s="169"/>
      <c r="I185" s="169">
        <f>SUM(I186:I195)</f>
        <v>25991.37</v>
      </c>
      <c r="J185" s="169"/>
      <c r="K185" s="169">
        <f>SUM(K186:K195)</f>
        <v>30997.15</v>
      </c>
      <c r="L185" s="169"/>
      <c r="M185" s="169">
        <f>SUM(M186:M195)</f>
        <v>0</v>
      </c>
      <c r="N185" s="161"/>
      <c r="O185" s="161">
        <f>SUM(O186:O195)</f>
        <v>0.24648</v>
      </c>
      <c r="P185" s="161"/>
      <c r="Q185" s="161">
        <f>SUM(Q186:Q195)</f>
        <v>0</v>
      </c>
      <c r="R185" s="161"/>
      <c r="S185" s="161"/>
      <c r="T185" s="162"/>
      <c r="U185" s="161">
        <f>SUM(U186:U195)</f>
        <v>37.43</v>
      </c>
      <c r="AE185" t="s">
        <v>144</v>
      </c>
    </row>
    <row r="186" spans="1:60" ht="12.75" outlineLevel="1">
      <c r="A186" s="148">
        <v>81</v>
      </c>
      <c r="B186" s="154" t="s">
        <v>387</v>
      </c>
      <c r="C186" s="185" t="s">
        <v>388</v>
      </c>
      <c r="D186" s="156" t="s">
        <v>267</v>
      </c>
      <c r="E186" s="164">
        <v>10</v>
      </c>
      <c r="F186" s="256">
        <v>0</v>
      </c>
      <c r="G186" s="168">
        <f>E186*F186</f>
        <v>0</v>
      </c>
      <c r="H186" s="168">
        <v>595.97</v>
      </c>
      <c r="I186" s="168">
        <f aca="true" t="shared" si="14" ref="I186:I191">ROUND(E186*H186,2)</f>
        <v>5959.7</v>
      </c>
      <c r="J186" s="168">
        <v>425.03</v>
      </c>
      <c r="K186" s="168">
        <f aca="true" t="shared" si="15" ref="K186:K191">ROUND(E186*J186,2)</f>
        <v>4250.3</v>
      </c>
      <c r="L186" s="168">
        <v>21</v>
      </c>
      <c r="M186" s="168">
        <f aca="true" t="shared" si="16" ref="M186:M191">G186*(1+L186/100)</f>
        <v>0</v>
      </c>
      <c r="N186" s="157">
        <v>0.00252</v>
      </c>
      <c r="O186" s="157">
        <f aca="true" t="shared" si="17" ref="O186:O191">ROUND(E186*N186,5)</f>
        <v>0.0252</v>
      </c>
      <c r="P186" s="157">
        <v>0</v>
      </c>
      <c r="Q186" s="157">
        <f aca="true" t="shared" si="18" ref="Q186:Q191">ROUND(E186*P186,5)</f>
        <v>0</v>
      </c>
      <c r="R186" s="157"/>
      <c r="S186" s="157"/>
      <c r="T186" s="158">
        <v>0.8</v>
      </c>
      <c r="U186" s="157">
        <f aca="true" t="shared" si="19" ref="U186:U191">ROUND(E186*T186,2)</f>
        <v>8</v>
      </c>
      <c r="V186" s="147"/>
      <c r="W186" s="147"/>
      <c r="X186" s="147"/>
      <c r="Y186" s="147"/>
      <c r="Z186" s="147"/>
      <c r="AA186" s="147"/>
      <c r="AB186" s="147"/>
      <c r="AC186" s="147"/>
      <c r="AD186" s="147"/>
      <c r="AE186" s="147" t="s">
        <v>148</v>
      </c>
      <c r="AF186" s="147"/>
      <c r="AG186" s="147"/>
      <c r="AH186" s="147"/>
      <c r="AI186" s="147"/>
      <c r="AJ186" s="147"/>
      <c r="AK186" s="147"/>
      <c r="AL186" s="147"/>
      <c r="AM186" s="147"/>
      <c r="AN186" s="147"/>
      <c r="AO186" s="147"/>
      <c r="AP186" s="147"/>
      <c r="AQ186" s="147"/>
      <c r="AR186" s="147"/>
      <c r="AS186" s="147"/>
      <c r="AT186" s="147"/>
      <c r="AU186" s="147"/>
      <c r="AV186" s="147"/>
      <c r="AW186" s="147"/>
      <c r="AX186" s="147"/>
      <c r="AY186" s="147"/>
      <c r="AZ186" s="147"/>
      <c r="BA186" s="147"/>
      <c r="BB186" s="147"/>
      <c r="BC186" s="147"/>
      <c r="BD186" s="147"/>
      <c r="BE186" s="147"/>
      <c r="BF186" s="147"/>
      <c r="BG186" s="147"/>
      <c r="BH186" s="147"/>
    </row>
    <row r="187" spans="1:60" ht="12.75" outlineLevel="1">
      <c r="A187" s="148">
        <v>82</v>
      </c>
      <c r="B187" s="154" t="s">
        <v>389</v>
      </c>
      <c r="C187" s="185" t="s">
        <v>390</v>
      </c>
      <c r="D187" s="156" t="s">
        <v>267</v>
      </c>
      <c r="E187" s="164">
        <v>16</v>
      </c>
      <c r="F187" s="256">
        <v>0</v>
      </c>
      <c r="G187" s="168">
        <f aca="true" t="shared" si="20" ref="G187:G195">E187*F187</f>
        <v>0</v>
      </c>
      <c r="H187" s="168">
        <v>445.97</v>
      </c>
      <c r="I187" s="168">
        <f t="shared" si="14"/>
        <v>7135.52</v>
      </c>
      <c r="J187" s="168">
        <v>425.03</v>
      </c>
      <c r="K187" s="168">
        <f t="shared" si="15"/>
        <v>6800.48</v>
      </c>
      <c r="L187" s="168">
        <v>21</v>
      </c>
      <c r="M187" s="168">
        <f t="shared" si="16"/>
        <v>0</v>
      </c>
      <c r="N187" s="157">
        <v>0.0021</v>
      </c>
      <c r="O187" s="157">
        <f t="shared" si="17"/>
        <v>0.0336</v>
      </c>
      <c r="P187" s="157">
        <v>0</v>
      </c>
      <c r="Q187" s="157">
        <f t="shared" si="18"/>
        <v>0</v>
      </c>
      <c r="R187" s="157"/>
      <c r="S187" s="157"/>
      <c r="T187" s="158">
        <v>0.8</v>
      </c>
      <c r="U187" s="157">
        <f t="shared" si="19"/>
        <v>12.8</v>
      </c>
      <c r="V187" s="147"/>
      <c r="W187" s="147"/>
      <c r="X187" s="147"/>
      <c r="Y187" s="147"/>
      <c r="Z187" s="147"/>
      <c r="AA187" s="147"/>
      <c r="AB187" s="147"/>
      <c r="AC187" s="147"/>
      <c r="AD187" s="147"/>
      <c r="AE187" s="147" t="s">
        <v>148</v>
      </c>
      <c r="AF187" s="147"/>
      <c r="AG187" s="147"/>
      <c r="AH187" s="147"/>
      <c r="AI187" s="147"/>
      <c r="AJ187" s="147"/>
      <c r="AK187" s="147"/>
      <c r="AL187" s="147"/>
      <c r="AM187" s="147"/>
      <c r="AN187" s="147"/>
      <c r="AO187" s="147"/>
      <c r="AP187" s="147"/>
      <c r="AQ187" s="147"/>
      <c r="AR187" s="147"/>
      <c r="AS187" s="147"/>
      <c r="AT187" s="147"/>
      <c r="AU187" s="147"/>
      <c r="AV187" s="147"/>
      <c r="AW187" s="147"/>
      <c r="AX187" s="147"/>
      <c r="AY187" s="147"/>
      <c r="AZ187" s="147"/>
      <c r="BA187" s="147"/>
      <c r="BB187" s="147"/>
      <c r="BC187" s="147"/>
      <c r="BD187" s="147"/>
      <c r="BE187" s="147"/>
      <c r="BF187" s="147"/>
      <c r="BG187" s="147"/>
      <c r="BH187" s="147"/>
    </row>
    <row r="188" spans="1:60" ht="12.75" outlineLevel="1">
      <c r="A188" s="148">
        <v>83</v>
      </c>
      <c r="B188" s="154" t="s">
        <v>391</v>
      </c>
      <c r="C188" s="185" t="s">
        <v>392</v>
      </c>
      <c r="D188" s="156" t="s">
        <v>267</v>
      </c>
      <c r="E188" s="164">
        <v>4</v>
      </c>
      <c r="F188" s="256">
        <v>0</v>
      </c>
      <c r="G188" s="168">
        <f t="shared" si="20"/>
        <v>0</v>
      </c>
      <c r="H188" s="168">
        <v>378.15</v>
      </c>
      <c r="I188" s="168">
        <f t="shared" si="14"/>
        <v>1512.6</v>
      </c>
      <c r="J188" s="168">
        <v>422.85</v>
      </c>
      <c r="K188" s="168">
        <f t="shared" si="15"/>
        <v>1691.4</v>
      </c>
      <c r="L188" s="168">
        <v>21</v>
      </c>
      <c r="M188" s="168">
        <f t="shared" si="16"/>
        <v>0</v>
      </c>
      <c r="N188" s="157">
        <v>0.00171</v>
      </c>
      <c r="O188" s="157">
        <f t="shared" si="17"/>
        <v>0.00684</v>
      </c>
      <c r="P188" s="157">
        <v>0</v>
      </c>
      <c r="Q188" s="157">
        <f t="shared" si="18"/>
        <v>0</v>
      </c>
      <c r="R188" s="157"/>
      <c r="S188" s="157"/>
      <c r="T188" s="158">
        <v>0.797</v>
      </c>
      <c r="U188" s="157">
        <f t="shared" si="19"/>
        <v>3.19</v>
      </c>
      <c r="V188" s="147"/>
      <c r="W188" s="147"/>
      <c r="X188" s="147"/>
      <c r="Y188" s="147"/>
      <c r="Z188" s="147"/>
      <c r="AA188" s="147"/>
      <c r="AB188" s="147"/>
      <c r="AC188" s="147"/>
      <c r="AD188" s="147"/>
      <c r="AE188" s="147" t="s">
        <v>148</v>
      </c>
      <c r="AF188" s="147"/>
      <c r="AG188" s="147"/>
      <c r="AH188" s="147"/>
      <c r="AI188" s="147"/>
      <c r="AJ188" s="147"/>
      <c r="AK188" s="147"/>
      <c r="AL188" s="147"/>
      <c r="AM188" s="147"/>
      <c r="AN188" s="147"/>
      <c r="AO188" s="147"/>
      <c r="AP188" s="147"/>
      <c r="AQ188" s="147"/>
      <c r="AR188" s="147"/>
      <c r="AS188" s="147"/>
      <c r="AT188" s="147"/>
      <c r="AU188" s="147"/>
      <c r="AV188" s="147"/>
      <c r="AW188" s="147"/>
      <c r="AX188" s="147"/>
      <c r="AY188" s="147"/>
      <c r="AZ188" s="147"/>
      <c r="BA188" s="147"/>
      <c r="BB188" s="147"/>
      <c r="BC188" s="147"/>
      <c r="BD188" s="147"/>
      <c r="BE188" s="147"/>
      <c r="BF188" s="147"/>
      <c r="BG188" s="147"/>
      <c r="BH188" s="147"/>
    </row>
    <row r="189" spans="1:60" ht="12.75" outlineLevel="1">
      <c r="A189" s="148">
        <v>84</v>
      </c>
      <c r="B189" s="154" t="s">
        <v>393</v>
      </c>
      <c r="C189" s="185" t="s">
        <v>394</v>
      </c>
      <c r="D189" s="156" t="s">
        <v>267</v>
      </c>
      <c r="E189" s="164">
        <v>5</v>
      </c>
      <c r="F189" s="256">
        <v>0</v>
      </c>
      <c r="G189" s="168">
        <f t="shared" si="20"/>
        <v>0</v>
      </c>
      <c r="H189" s="168">
        <v>391.79</v>
      </c>
      <c r="I189" s="168">
        <f t="shared" si="14"/>
        <v>1958.95</v>
      </c>
      <c r="J189" s="168">
        <v>623.21</v>
      </c>
      <c r="K189" s="168">
        <f t="shared" si="15"/>
        <v>3116.05</v>
      </c>
      <c r="L189" s="168">
        <v>21</v>
      </c>
      <c r="M189" s="168">
        <f t="shared" si="16"/>
        <v>0</v>
      </c>
      <c r="N189" s="157">
        <v>0.00152</v>
      </c>
      <c r="O189" s="157">
        <f t="shared" si="17"/>
        <v>0.0076</v>
      </c>
      <c r="P189" s="157">
        <v>0</v>
      </c>
      <c r="Q189" s="157">
        <f t="shared" si="18"/>
        <v>0</v>
      </c>
      <c r="R189" s="157"/>
      <c r="S189" s="157"/>
      <c r="T189" s="158">
        <v>1.173</v>
      </c>
      <c r="U189" s="157">
        <f t="shared" si="19"/>
        <v>5.87</v>
      </c>
      <c r="V189" s="147"/>
      <c r="W189" s="147"/>
      <c r="X189" s="147"/>
      <c r="Y189" s="147"/>
      <c r="Z189" s="147"/>
      <c r="AA189" s="147"/>
      <c r="AB189" s="147"/>
      <c r="AC189" s="147"/>
      <c r="AD189" s="147"/>
      <c r="AE189" s="147" t="s">
        <v>148</v>
      </c>
      <c r="AF189" s="147"/>
      <c r="AG189" s="147"/>
      <c r="AH189" s="147"/>
      <c r="AI189" s="147"/>
      <c r="AJ189" s="147"/>
      <c r="AK189" s="147"/>
      <c r="AL189" s="147"/>
      <c r="AM189" s="147"/>
      <c r="AN189" s="147"/>
      <c r="AO189" s="147"/>
      <c r="AP189" s="147"/>
      <c r="AQ189" s="147"/>
      <c r="AR189" s="147"/>
      <c r="AS189" s="147"/>
      <c r="AT189" s="147"/>
      <c r="AU189" s="147"/>
      <c r="AV189" s="147"/>
      <c r="AW189" s="147"/>
      <c r="AX189" s="147"/>
      <c r="AY189" s="147"/>
      <c r="AZ189" s="147"/>
      <c r="BA189" s="147"/>
      <c r="BB189" s="147"/>
      <c r="BC189" s="147"/>
      <c r="BD189" s="147"/>
      <c r="BE189" s="147"/>
      <c r="BF189" s="147"/>
      <c r="BG189" s="147"/>
      <c r="BH189" s="147"/>
    </row>
    <row r="190" spans="1:60" ht="12.75" outlineLevel="1">
      <c r="A190" s="148">
        <v>85</v>
      </c>
      <c r="B190" s="154" t="s">
        <v>395</v>
      </c>
      <c r="C190" s="185" t="s">
        <v>396</v>
      </c>
      <c r="D190" s="156" t="s">
        <v>267</v>
      </c>
      <c r="E190" s="164">
        <v>12</v>
      </c>
      <c r="F190" s="256">
        <v>0</v>
      </c>
      <c r="G190" s="168">
        <f t="shared" si="20"/>
        <v>0</v>
      </c>
      <c r="H190" s="168">
        <v>129.26</v>
      </c>
      <c r="I190" s="168">
        <f t="shared" si="14"/>
        <v>1551.12</v>
      </c>
      <c r="J190" s="168">
        <v>190.74</v>
      </c>
      <c r="K190" s="168">
        <f t="shared" si="15"/>
        <v>2288.88</v>
      </c>
      <c r="L190" s="168">
        <v>21</v>
      </c>
      <c r="M190" s="168">
        <f t="shared" si="16"/>
        <v>0</v>
      </c>
      <c r="N190" s="157">
        <v>0.00047</v>
      </c>
      <c r="O190" s="157">
        <f t="shared" si="17"/>
        <v>0.00564</v>
      </c>
      <c r="P190" s="157">
        <v>0</v>
      </c>
      <c r="Q190" s="157">
        <f t="shared" si="18"/>
        <v>0</v>
      </c>
      <c r="R190" s="157"/>
      <c r="S190" s="157"/>
      <c r="T190" s="158">
        <v>0.359</v>
      </c>
      <c r="U190" s="157">
        <f t="shared" si="19"/>
        <v>4.31</v>
      </c>
      <c r="V190" s="147"/>
      <c r="W190" s="147"/>
      <c r="X190" s="147"/>
      <c r="Y190" s="147"/>
      <c r="Z190" s="147"/>
      <c r="AA190" s="147"/>
      <c r="AB190" s="147"/>
      <c r="AC190" s="147"/>
      <c r="AD190" s="147"/>
      <c r="AE190" s="147" t="s">
        <v>148</v>
      </c>
      <c r="AF190" s="147"/>
      <c r="AG190" s="147"/>
      <c r="AH190" s="147"/>
      <c r="AI190" s="147"/>
      <c r="AJ190" s="147"/>
      <c r="AK190" s="147"/>
      <c r="AL190" s="147"/>
      <c r="AM190" s="147"/>
      <c r="AN190" s="147"/>
      <c r="AO190" s="147"/>
      <c r="AP190" s="147"/>
      <c r="AQ190" s="147"/>
      <c r="AR190" s="147"/>
      <c r="AS190" s="147"/>
      <c r="AT190" s="147"/>
      <c r="AU190" s="147"/>
      <c r="AV190" s="147"/>
      <c r="AW190" s="147"/>
      <c r="AX190" s="147"/>
      <c r="AY190" s="147"/>
      <c r="AZ190" s="147"/>
      <c r="BA190" s="147"/>
      <c r="BB190" s="147"/>
      <c r="BC190" s="147"/>
      <c r="BD190" s="147"/>
      <c r="BE190" s="147"/>
      <c r="BF190" s="147"/>
      <c r="BG190" s="147"/>
      <c r="BH190" s="147"/>
    </row>
    <row r="191" spans="1:60" ht="12.75" outlineLevel="1">
      <c r="A191" s="148">
        <v>86</v>
      </c>
      <c r="B191" s="154" t="s">
        <v>397</v>
      </c>
      <c r="C191" s="185" t="s">
        <v>398</v>
      </c>
      <c r="D191" s="156" t="s">
        <v>267</v>
      </c>
      <c r="E191" s="164">
        <v>47</v>
      </c>
      <c r="F191" s="256">
        <v>0</v>
      </c>
      <c r="G191" s="168">
        <f t="shared" si="20"/>
        <v>0</v>
      </c>
      <c r="H191" s="168">
        <v>0.74</v>
      </c>
      <c r="I191" s="168">
        <f t="shared" si="14"/>
        <v>34.78</v>
      </c>
      <c r="J191" s="168">
        <v>25.560000000000002</v>
      </c>
      <c r="K191" s="168">
        <f t="shared" si="15"/>
        <v>1201.32</v>
      </c>
      <c r="L191" s="168">
        <v>21</v>
      </c>
      <c r="M191" s="168">
        <f t="shared" si="16"/>
        <v>0</v>
      </c>
      <c r="N191" s="157">
        <v>0</v>
      </c>
      <c r="O191" s="157">
        <f t="shared" si="17"/>
        <v>0</v>
      </c>
      <c r="P191" s="157">
        <v>0</v>
      </c>
      <c r="Q191" s="157">
        <f t="shared" si="18"/>
        <v>0</v>
      </c>
      <c r="R191" s="157"/>
      <c r="S191" s="157"/>
      <c r="T191" s="158">
        <v>0.048</v>
      </c>
      <c r="U191" s="157">
        <f t="shared" si="19"/>
        <v>2.26</v>
      </c>
      <c r="V191" s="147"/>
      <c r="W191" s="147"/>
      <c r="X191" s="147"/>
      <c r="Y191" s="147"/>
      <c r="Z191" s="147"/>
      <c r="AA191" s="147"/>
      <c r="AB191" s="147"/>
      <c r="AC191" s="147"/>
      <c r="AD191" s="147"/>
      <c r="AE191" s="147" t="s">
        <v>148</v>
      </c>
      <c r="AF191" s="147"/>
      <c r="AG191" s="147"/>
      <c r="AH191" s="147"/>
      <c r="AI191" s="147"/>
      <c r="AJ191" s="147"/>
      <c r="AK191" s="147"/>
      <c r="AL191" s="147"/>
      <c r="AM191" s="147"/>
      <c r="AN191" s="147"/>
      <c r="AO191" s="147"/>
      <c r="AP191" s="147"/>
      <c r="AQ191" s="147"/>
      <c r="AR191" s="147"/>
      <c r="AS191" s="147"/>
      <c r="AT191" s="147"/>
      <c r="AU191" s="147"/>
      <c r="AV191" s="147"/>
      <c r="AW191" s="147"/>
      <c r="AX191" s="147"/>
      <c r="AY191" s="147"/>
      <c r="AZ191" s="147"/>
      <c r="BA191" s="147"/>
      <c r="BB191" s="147"/>
      <c r="BC191" s="147"/>
      <c r="BD191" s="147"/>
      <c r="BE191" s="147"/>
      <c r="BF191" s="147"/>
      <c r="BG191" s="147"/>
      <c r="BH191" s="147"/>
    </row>
    <row r="192" spans="1:60" ht="12.75" outlineLevel="1">
      <c r="A192" s="148"/>
      <c r="B192" s="154"/>
      <c r="C192" s="186" t="s">
        <v>399</v>
      </c>
      <c r="D192" s="159"/>
      <c r="E192" s="165">
        <v>47</v>
      </c>
      <c r="F192" s="168"/>
      <c r="G192" s="168"/>
      <c r="H192" s="168"/>
      <c r="I192" s="168"/>
      <c r="J192" s="168"/>
      <c r="K192" s="168"/>
      <c r="L192" s="168"/>
      <c r="M192" s="168"/>
      <c r="N192" s="157"/>
      <c r="O192" s="157"/>
      <c r="P192" s="157"/>
      <c r="Q192" s="157"/>
      <c r="R192" s="157"/>
      <c r="S192" s="157"/>
      <c r="T192" s="158"/>
      <c r="U192" s="157"/>
      <c r="V192" s="147"/>
      <c r="W192" s="147"/>
      <c r="X192" s="147"/>
      <c r="Y192" s="147"/>
      <c r="Z192" s="147"/>
      <c r="AA192" s="147"/>
      <c r="AB192" s="147"/>
      <c r="AC192" s="147"/>
      <c r="AD192" s="147"/>
      <c r="AE192" s="147" t="s">
        <v>150</v>
      </c>
      <c r="AF192" s="147">
        <v>0</v>
      </c>
      <c r="AG192" s="147"/>
      <c r="AH192" s="147"/>
      <c r="AI192" s="147"/>
      <c r="AJ192" s="147"/>
      <c r="AK192" s="147"/>
      <c r="AL192" s="147"/>
      <c r="AM192" s="147"/>
      <c r="AN192" s="147"/>
      <c r="AO192" s="147"/>
      <c r="AP192" s="147"/>
      <c r="AQ192" s="147"/>
      <c r="AR192" s="147"/>
      <c r="AS192" s="147"/>
      <c r="AT192" s="147"/>
      <c r="AU192" s="147"/>
      <c r="AV192" s="147"/>
      <c r="AW192" s="147"/>
      <c r="AX192" s="147"/>
      <c r="AY192" s="147"/>
      <c r="AZ192" s="147"/>
      <c r="BA192" s="147"/>
      <c r="BB192" s="147"/>
      <c r="BC192" s="147"/>
      <c r="BD192" s="147"/>
      <c r="BE192" s="147"/>
      <c r="BF192" s="147"/>
      <c r="BG192" s="147"/>
      <c r="BH192" s="147"/>
    </row>
    <row r="193" spans="1:60" ht="22.5" outlineLevel="1">
      <c r="A193" s="148">
        <v>87</v>
      </c>
      <c r="B193" s="154" t="s">
        <v>400</v>
      </c>
      <c r="C193" s="185" t="s">
        <v>401</v>
      </c>
      <c r="D193" s="156" t="s">
        <v>217</v>
      </c>
      <c r="E193" s="164">
        <v>2</v>
      </c>
      <c r="F193" s="256">
        <v>0</v>
      </c>
      <c r="G193" s="168">
        <f t="shared" si="20"/>
        <v>0</v>
      </c>
      <c r="H193" s="168">
        <v>3919.35</v>
      </c>
      <c r="I193" s="168">
        <f>ROUND(E193*H193,2)</f>
        <v>7838.7</v>
      </c>
      <c r="J193" s="168">
        <v>265.6500000000001</v>
      </c>
      <c r="K193" s="168">
        <f>ROUND(E193*J193,2)</f>
        <v>531.3</v>
      </c>
      <c r="L193" s="168">
        <v>21</v>
      </c>
      <c r="M193" s="168">
        <f>G193*(1+L193/100)</f>
        <v>0</v>
      </c>
      <c r="N193" s="157">
        <v>0.0838</v>
      </c>
      <c r="O193" s="157">
        <f>ROUND(E193*N193,5)</f>
        <v>0.1676</v>
      </c>
      <c r="P193" s="157">
        <v>0</v>
      </c>
      <c r="Q193" s="157">
        <f>ROUND(E193*P193,5)</f>
        <v>0</v>
      </c>
      <c r="R193" s="157"/>
      <c r="S193" s="157"/>
      <c r="T193" s="158">
        <v>0.5</v>
      </c>
      <c r="U193" s="157">
        <f>ROUND(E193*T193,2)</f>
        <v>1</v>
      </c>
      <c r="V193" s="147"/>
      <c r="W193" s="147"/>
      <c r="X193" s="147"/>
      <c r="Y193" s="147"/>
      <c r="Z193" s="147"/>
      <c r="AA193" s="147"/>
      <c r="AB193" s="147"/>
      <c r="AC193" s="147"/>
      <c r="AD193" s="147"/>
      <c r="AE193" s="147" t="s">
        <v>148</v>
      </c>
      <c r="AF193" s="147"/>
      <c r="AG193" s="147"/>
      <c r="AH193" s="147"/>
      <c r="AI193" s="147"/>
      <c r="AJ193" s="147"/>
      <c r="AK193" s="147"/>
      <c r="AL193" s="147"/>
      <c r="AM193" s="147"/>
      <c r="AN193" s="147"/>
      <c r="AO193" s="147"/>
      <c r="AP193" s="147"/>
      <c r="AQ193" s="147"/>
      <c r="AR193" s="147"/>
      <c r="AS193" s="147"/>
      <c r="AT193" s="147"/>
      <c r="AU193" s="147"/>
      <c r="AV193" s="147"/>
      <c r="AW193" s="147"/>
      <c r="AX193" s="147"/>
      <c r="AY193" s="147"/>
      <c r="AZ193" s="147"/>
      <c r="BA193" s="147"/>
      <c r="BB193" s="147"/>
      <c r="BC193" s="147"/>
      <c r="BD193" s="147"/>
      <c r="BE193" s="147"/>
      <c r="BF193" s="147"/>
      <c r="BG193" s="147"/>
      <c r="BH193" s="147"/>
    </row>
    <row r="194" spans="1:60" ht="12.75" outlineLevel="1">
      <c r="A194" s="148">
        <v>88</v>
      </c>
      <c r="B194" s="154" t="s">
        <v>402</v>
      </c>
      <c r="C194" s="185" t="s">
        <v>403</v>
      </c>
      <c r="D194" s="156" t="s">
        <v>404</v>
      </c>
      <c r="E194" s="164">
        <v>1</v>
      </c>
      <c r="F194" s="256">
        <v>0</v>
      </c>
      <c r="G194" s="168">
        <f t="shared" si="20"/>
        <v>0</v>
      </c>
      <c r="H194" s="168">
        <v>0</v>
      </c>
      <c r="I194" s="168">
        <f>ROUND(E194*H194,2)</f>
        <v>0</v>
      </c>
      <c r="J194" s="168">
        <v>10000</v>
      </c>
      <c r="K194" s="168">
        <f>ROUND(E194*J194,2)</f>
        <v>10000</v>
      </c>
      <c r="L194" s="168">
        <v>21</v>
      </c>
      <c r="M194" s="168">
        <f>G194*(1+L194/100)</f>
        <v>0</v>
      </c>
      <c r="N194" s="157">
        <v>0</v>
      </c>
      <c r="O194" s="157">
        <f>ROUND(E194*N194,5)</f>
        <v>0</v>
      </c>
      <c r="P194" s="157">
        <v>0</v>
      </c>
      <c r="Q194" s="157">
        <f>ROUND(E194*P194,5)</f>
        <v>0</v>
      </c>
      <c r="R194" s="157"/>
      <c r="S194" s="157"/>
      <c r="T194" s="158">
        <v>0</v>
      </c>
      <c r="U194" s="157">
        <f>ROUND(E194*T194,2)</f>
        <v>0</v>
      </c>
      <c r="V194" s="147"/>
      <c r="W194" s="147"/>
      <c r="X194" s="147"/>
      <c r="Y194" s="147"/>
      <c r="Z194" s="147"/>
      <c r="AA194" s="147"/>
      <c r="AB194" s="147"/>
      <c r="AC194" s="147"/>
      <c r="AD194" s="147"/>
      <c r="AE194" s="147" t="s">
        <v>148</v>
      </c>
      <c r="AF194" s="147"/>
      <c r="AG194" s="147"/>
      <c r="AH194" s="147"/>
      <c r="AI194" s="147"/>
      <c r="AJ194" s="147"/>
      <c r="AK194" s="147"/>
      <c r="AL194" s="147"/>
      <c r="AM194" s="147"/>
      <c r="AN194" s="147"/>
      <c r="AO194" s="147"/>
      <c r="AP194" s="147"/>
      <c r="AQ194" s="147"/>
      <c r="AR194" s="147"/>
      <c r="AS194" s="147"/>
      <c r="AT194" s="147"/>
      <c r="AU194" s="147"/>
      <c r="AV194" s="147"/>
      <c r="AW194" s="147"/>
      <c r="AX194" s="147"/>
      <c r="AY194" s="147"/>
      <c r="AZ194" s="147"/>
      <c r="BA194" s="147"/>
      <c r="BB194" s="147"/>
      <c r="BC194" s="147"/>
      <c r="BD194" s="147"/>
      <c r="BE194" s="147"/>
      <c r="BF194" s="147"/>
      <c r="BG194" s="147"/>
      <c r="BH194" s="147"/>
    </row>
    <row r="195" spans="1:60" ht="12.75" outlineLevel="1">
      <c r="A195" s="148">
        <v>89</v>
      </c>
      <c r="B195" s="154" t="s">
        <v>405</v>
      </c>
      <c r="C195" s="185" t="s">
        <v>406</v>
      </c>
      <c r="D195" s="156" t="s">
        <v>0</v>
      </c>
      <c r="E195" s="164">
        <v>558.711</v>
      </c>
      <c r="F195" s="256">
        <v>0</v>
      </c>
      <c r="G195" s="168">
        <f t="shared" si="20"/>
        <v>0</v>
      </c>
      <c r="H195" s="168">
        <v>0</v>
      </c>
      <c r="I195" s="168">
        <f>ROUND(E195*H195,2)</f>
        <v>0</v>
      </c>
      <c r="J195" s="168">
        <v>2</v>
      </c>
      <c r="K195" s="168">
        <f>ROUND(E195*J195,2)</f>
        <v>1117.42</v>
      </c>
      <c r="L195" s="168">
        <v>21</v>
      </c>
      <c r="M195" s="168">
        <f>G195*(1+L195/100)</f>
        <v>0</v>
      </c>
      <c r="N195" s="157">
        <v>0</v>
      </c>
      <c r="O195" s="157">
        <f>ROUND(E195*N195,5)</f>
        <v>0</v>
      </c>
      <c r="P195" s="157">
        <v>0</v>
      </c>
      <c r="Q195" s="157">
        <f>ROUND(E195*P195,5)</f>
        <v>0</v>
      </c>
      <c r="R195" s="157"/>
      <c r="S195" s="157"/>
      <c r="T195" s="158">
        <v>0</v>
      </c>
      <c r="U195" s="157">
        <f>ROUND(E195*T195,2)</f>
        <v>0</v>
      </c>
      <c r="V195" s="147"/>
      <c r="W195" s="147"/>
      <c r="X195" s="147"/>
      <c r="Y195" s="147"/>
      <c r="Z195" s="147"/>
      <c r="AA195" s="147"/>
      <c r="AB195" s="147"/>
      <c r="AC195" s="147"/>
      <c r="AD195" s="147"/>
      <c r="AE195" s="147" t="s">
        <v>148</v>
      </c>
      <c r="AF195" s="147"/>
      <c r="AG195" s="147"/>
      <c r="AH195" s="147"/>
      <c r="AI195" s="147"/>
      <c r="AJ195" s="147"/>
      <c r="AK195" s="147"/>
      <c r="AL195" s="147"/>
      <c r="AM195" s="147"/>
      <c r="AN195" s="147"/>
      <c r="AO195" s="147"/>
      <c r="AP195" s="147"/>
      <c r="AQ195" s="147"/>
      <c r="AR195" s="147"/>
      <c r="AS195" s="147"/>
      <c r="AT195" s="147"/>
      <c r="AU195" s="147"/>
      <c r="AV195" s="147"/>
      <c r="AW195" s="147"/>
      <c r="AX195" s="147"/>
      <c r="AY195" s="147"/>
      <c r="AZ195" s="147"/>
      <c r="BA195" s="147"/>
      <c r="BB195" s="147"/>
      <c r="BC195" s="147"/>
      <c r="BD195" s="147"/>
      <c r="BE195" s="147"/>
      <c r="BF195" s="147"/>
      <c r="BG195" s="147"/>
      <c r="BH195" s="147"/>
    </row>
    <row r="196" spans="1:31" ht="12.75">
      <c r="A196" s="149" t="s">
        <v>143</v>
      </c>
      <c r="B196" s="155" t="s">
        <v>90</v>
      </c>
      <c r="C196" s="187" t="s">
        <v>91</v>
      </c>
      <c r="D196" s="160"/>
      <c r="E196" s="166"/>
      <c r="F196" s="169"/>
      <c r="G196" s="169">
        <f>SUMIF(AE197:AE206,"&lt;&gt;NOR",G197:G206)</f>
        <v>0</v>
      </c>
      <c r="H196" s="169"/>
      <c r="I196" s="169">
        <f>SUM(I197:I206)</f>
        <v>14428.170000000002</v>
      </c>
      <c r="J196" s="169"/>
      <c r="K196" s="169">
        <f>SUM(K197:K206)</f>
        <v>47438.71</v>
      </c>
      <c r="L196" s="169"/>
      <c r="M196" s="169">
        <f>SUM(M197:M206)</f>
        <v>0</v>
      </c>
      <c r="N196" s="161"/>
      <c r="O196" s="161">
        <f>SUM(O197:O206)</f>
        <v>0.08811</v>
      </c>
      <c r="P196" s="161"/>
      <c r="Q196" s="161">
        <f>SUM(Q197:Q206)</f>
        <v>0</v>
      </c>
      <c r="R196" s="161"/>
      <c r="S196" s="161"/>
      <c r="T196" s="162"/>
      <c r="U196" s="161">
        <f>SUM(U197:U206)</f>
        <v>73.24000000000001</v>
      </c>
      <c r="AE196" t="s">
        <v>144</v>
      </c>
    </row>
    <row r="197" spans="1:60" ht="12.75" outlineLevel="1">
      <c r="A197" s="148">
        <v>90</v>
      </c>
      <c r="B197" s="154" t="s">
        <v>407</v>
      </c>
      <c r="C197" s="185" t="s">
        <v>408</v>
      </c>
      <c r="D197" s="156" t="s">
        <v>267</v>
      </c>
      <c r="E197" s="164">
        <v>7</v>
      </c>
      <c r="F197" s="256">
        <v>0</v>
      </c>
      <c r="G197" s="168">
        <f>E197*F197</f>
        <v>0</v>
      </c>
      <c r="H197" s="168">
        <v>160.47</v>
      </c>
      <c r="I197" s="168">
        <f aca="true" t="shared" si="21" ref="I197:I206">ROUND(E197*H197,2)</f>
        <v>1123.29</v>
      </c>
      <c r="J197" s="168">
        <v>320.03</v>
      </c>
      <c r="K197" s="168">
        <f aca="true" t="shared" si="22" ref="K197:K206">ROUND(E197*J197,2)</f>
        <v>2240.21</v>
      </c>
      <c r="L197" s="168">
        <v>21</v>
      </c>
      <c r="M197" s="168">
        <f aca="true" t="shared" si="23" ref="M197:M206">G197*(1+L197/100)</f>
        <v>0</v>
      </c>
      <c r="N197" s="157">
        <v>0.00541</v>
      </c>
      <c r="O197" s="157">
        <f aca="true" t="shared" si="24" ref="O197:O206">ROUND(E197*N197,5)</f>
        <v>0.03787</v>
      </c>
      <c r="P197" s="157">
        <v>0</v>
      </c>
      <c r="Q197" s="157">
        <f aca="true" t="shared" si="25" ref="Q197:Q206">ROUND(E197*P197,5)</f>
        <v>0</v>
      </c>
      <c r="R197" s="157"/>
      <c r="S197" s="157"/>
      <c r="T197" s="158">
        <v>0.6828</v>
      </c>
      <c r="U197" s="157">
        <f aca="true" t="shared" si="26" ref="U197:U206">ROUND(E197*T197,2)</f>
        <v>4.78</v>
      </c>
      <c r="V197" s="147"/>
      <c r="W197" s="147"/>
      <c r="X197" s="147"/>
      <c r="Y197" s="147"/>
      <c r="Z197" s="147"/>
      <c r="AA197" s="147"/>
      <c r="AB197" s="147"/>
      <c r="AC197" s="147"/>
      <c r="AD197" s="147"/>
      <c r="AE197" s="147" t="s">
        <v>148</v>
      </c>
      <c r="AF197" s="147"/>
      <c r="AG197" s="147"/>
      <c r="AH197" s="147"/>
      <c r="AI197" s="147"/>
      <c r="AJ197" s="147"/>
      <c r="AK197" s="147"/>
      <c r="AL197" s="147"/>
      <c r="AM197" s="147"/>
      <c r="AN197" s="147"/>
      <c r="AO197" s="147"/>
      <c r="AP197" s="147"/>
      <c r="AQ197" s="147"/>
      <c r="AR197" s="147"/>
      <c r="AS197" s="147"/>
      <c r="AT197" s="147"/>
      <c r="AU197" s="147"/>
      <c r="AV197" s="147"/>
      <c r="AW197" s="147"/>
      <c r="AX197" s="147"/>
      <c r="AY197" s="147"/>
      <c r="AZ197" s="147"/>
      <c r="BA197" s="147"/>
      <c r="BB197" s="147"/>
      <c r="BC197" s="147"/>
      <c r="BD197" s="147"/>
      <c r="BE197" s="147"/>
      <c r="BF197" s="147"/>
      <c r="BG197" s="147"/>
      <c r="BH197" s="147"/>
    </row>
    <row r="198" spans="1:60" ht="22.5" outlineLevel="1">
      <c r="A198" s="148">
        <v>91</v>
      </c>
      <c r="B198" s="154" t="s">
        <v>409</v>
      </c>
      <c r="C198" s="185" t="s">
        <v>410</v>
      </c>
      <c r="D198" s="156" t="s">
        <v>267</v>
      </c>
      <c r="E198" s="164">
        <v>7</v>
      </c>
      <c r="F198" s="256">
        <v>0</v>
      </c>
      <c r="G198" s="168">
        <f aca="true" t="shared" si="27" ref="G198:G206">E198*F198</f>
        <v>0</v>
      </c>
      <c r="H198" s="168">
        <v>40.99</v>
      </c>
      <c r="I198" s="168">
        <f t="shared" si="21"/>
        <v>286.93</v>
      </c>
      <c r="J198" s="168">
        <v>64.00999999999999</v>
      </c>
      <c r="K198" s="168">
        <f t="shared" si="22"/>
        <v>448.07</v>
      </c>
      <c r="L198" s="168">
        <v>21</v>
      </c>
      <c r="M198" s="168">
        <f t="shared" si="23"/>
        <v>0</v>
      </c>
      <c r="N198" s="157">
        <v>6E-05</v>
      </c>
      <c r="O198" s="157">
        <f t="shared" si="24"/>
        <v>0.00042</v>
      </c>
      <c r="P198" s="157">
        <v>0</v>
      </c>
      <c r="Q198" s="157">
        <f t="shared" si="25"/>
        <v>0</v>
      </c>
      <c r="R198" s="157"/>
      <c r="S198" s="157"/>
      <c r="T198" s="158">
        <v>0.142</v>
      </c>
      <c r="U198" s="157">
        <f t="shared" si="26"/>
        <v>0.99</v>
      </c>
      <c r="V198" s="147"/>
      <c r="W198" s="147"/>
      <c r="X198" s="147"/>
      <c r="Y198" s="147"/>
      <c r="Z198" s="147"/>
      <c r="AA198" s="147"/>
      <c r="AB198" s="147"/>
      <c r="AC198" s="147"/>
      <c r="AD198" s="147"/>
      <c r="AE198" s="147" t="s">
        <v>148</v>
      </c>
      <c r="AF198" s="147"/>
      <c r="AG198" s="147"/>
      <c r="AH198" s="147"/>
      <c r="AI198" s="147"/>
      <c r="AJ198" s="147"/>
      <c r="AK198" s="147"/>
      <c r="AL198" s="147"/>
      <c r="AM198" s="147"/>
      <c r="AN198" s="147"/>
      <c r="AO198" s="147"/>
      <c r="AP198" s="147"/>
      <c r="AQ198" s="147"/>
      <c r="AR198" s="147"/>
      <c r="AS198" s="147"/>
      <c r="AT198" s="147"/>
      <c r="AU198" s="147"/>
      <c r="AV198" s="147"/>
      <c r="AW198" s="147"/>
      <c r="AX198" s="147"/>
      <c r="AY198" s="147"/>
      <c r="AZ198" s="147"/>
      <c r="BA198" s="147"/>
      <c r="BB198" s="147"/>
      <c r="BC198" s="147"/>
      <c r="BD198" s="147"/>
      <c r="BE198" s="147"/>
      <c r="BF198" s="147"/>
      <c r="BG198" s="147"/>
      <c r="BH198" s="147"/>
    </row>
    <row r="199" spans="1:60" ht="12.75" outlineLevel="1">
      <c r="A199" s="148">
        <v>92</v>
      </c>
      <c r="B199" s="154" t="s">
        <v>411</v>
      </c>
      <c r="C199" s="185" t="s">
        <v>412</v>
      </c>
      <c r="D199" s="156" t="s">
        <v>267</v>
      </c>
      <c r="E199" s="164">
        <v>40</v>
      </c>
      <c r="F199" s="256">
        <v>0</v>
      </c>
      <c r="G199" s="168">
        <f t="shared" si="27"/>
        <v>0</v>
      </c>
      <c r="H199" s="168">
        <v>148.6</v>
      </c>
      <c r="I199" s="168">
        <f t="shared" si="21"/>
        <v>5944</v>
      </c>
      <c r="J199" s="168">
        <v>308.9</v>
      </c>
      <c r="K199" s="168">
        <f t="shared" si="22"/>
        <v>12356</v>
      </c>
      <c r="L199" s="168">
        <v>21</v>
      </c>
      <c r="M199" s="168">
        <f t="shared" si="23"/>
        <v>0</v>
      </c>
      <c r="N199" s="157">
        <v>0.00058</v>
      </c>
      <c r="O199" s="157">
        <f t="shared" si="24"/>
        <v>0.0232</v>
      </c>
      <c r="P199" s="157">
        <v>0</v>
      </c>
      <c r="Q199" s="157">
        <f t="shared" si="25"/>
        <v>0</v>
      </c>
      <c r="R199" s="157"/>
      <c r="S199" s="157"/>
      <c r="T199" s="158">
        <v>0.6159</v>
      </c>
      <c r="U199" s="157">
        <f t="shared" si="26"/>
        <v>24.64</v>
      </c>
      <c r="V199" s="147"/>
      <c r="W199" s="147"/>
      <c r="X199" s="147"/>
      <c r="Y199" s="147"/>
      <c r="Z199" s="147"/>
      <c r="AA199" s="147"/>
      <c r="AB199" s="147"/>
      <c r="AC199" s="147"/>
      <c r="AD199" s="147"/>
      <c r="AE199" s="147" t="s">
        <v>148</v>
      </c>
      <c r="AF199" s="147"/>
      <c r="AG199" s="147"/>
      <c r="AH199" s="147"/>
      <c r="AI199" s="147"/>
      <c r="AJ199" s="147"/>
      <c r="AK199" s="147"/>
      <c r="AL199" s="147"/>
      <c r="AM199" s="147"/>
      <c r="AN199" s="147"/>
      <c r="AO199" s="147"/>
      <c r="AP199" s="147"/>
      <c r="AQ199" s="147"/>
      <c r="AR199" s="147"/>
      <c r="AS199" s="147"/>
      <c r="AT199" s="147"/>
      <c r="AU199" s="147"/>
      <c r="AV199" s="147"/>
      <c r="AW199" s="147"/>
      <c r="AX199" s="147"/>
      <c r="AY199" s="147"/>
      <c r="AZ199" s="147"/>
      <c r="BA199" s="147"/>
      <c r="BB199" s="147"/>
      <c r="BC199" s="147"/>
      <c r="BD199" s="147"/>
      <c r="BE199" s="147"/>
      <c r="BF199" s="147"/>
      <c r="BG199" s="147"/>
      <c r="BH199" s="147"/>
    </row>
    <row r="200" spans="1:60" ht="22.5" outlineLevel="1">
      <c r="A200" s="148">
        <v>93</v>
      </c>
      <c r="B200" s="154" t="s">
        <v>413</v>
      </c>
      <c r="C200" s="185" t="s">
        <v>414</v>
      </c>
      <c r="D200" s="156" t="s">
        <v>267</v>
      </c>
      <c r="E200" s="164">
        <v>40</v>
      </c>
      <c r="F200" s="256">
        <v>0</v>
      </c>
      <c r="G200" s="168">
        <f t="shared" si="27"/>
        <v>0</v>
      </c>
      <c r="H200" s="168">
        <v>30.55</v>
      </c>
      <c r="I200" s="168">
        <f t="shared" si="21"/>
        <v>1222</v>
      </c>
      <c r="J200" s="168">
        <v>62.85000000000001</v>
      </c>
      <c r="K200" s="168">
        <f t="shared" si="22"/>
        <v>2514</v>
      </c>
      <c r="L200" s="168">
        <v>21</v>
      </c>
      <c r="M200" s="168">
        <f t="shared" si="23"/>
        <v>0</v>
      </c>
      <c r="N200" s="157">
        <v>8E-05</v>
      </c>
      <c r="O200" s="157">
        <f t="shared" si="24"/>
        <v>0.0032</v>
      </c>
      <c r="P200" s="157">
        <v>0</v>
      </c>
      <c r="Q200" s="157">
        <f t="shared" si="25"/>
        <v>0</v>
      </c>
      <c r="R200" s="157"/>
      <c r="S200" s="157"/>
      <c r="T200" s="158">
        <v>0.129</v>
      </c>
      <c r="U200" s="157">
        <f t="shared" si="26"/>
        <v>5.16</v>
      </c>
      <c r="V200" s="147"/>
      <c r="W200" s="147"/>
      <c r="X200" s="147"/>
      <c r="Y200" s="147"/>
      <c r="Z200" s="147"/>
      <c r="AA200" s="147"/>
      <c r="AB200" s="147"/>
      <c r="AC200" s="147"/>
      <c r="AD200" s="147"/>
      <c r="AE200" s="147" t="s">
        <v>148</v>
      </c>
      <c r="AF200" s="147"/>
      <c r="AG200" s="147"/>
      <c r="AH200" s="147"/>
      <c r="AI200" s="147"/>
      <c r="AJ200" s="147"/>
      <c r="AK200" s="147"/>
      <c r="AL200" s="147"/>
      <c r="AM200" s="147"/>
      <c r="AN200" s="147"/>
      <c r="AO200" s="147"/>
      <c r="AP200" s="147"/>
      <c r="AQ200" s="147"/>
      <c r="AR200" s="147"/>
      <c r="AS200" s="147"/>
      <c r="AT200" s="147"/>
      <c r="AU200" s="147"/>
      <c r="AV200" s="147"/>
      <c r="AW200" s="147"/>
      <c r="AX200" s="147"/>
      <c r="AY200" s="147"/>
      <c r="AZ200" s="147"/>
      <c r="BA200" s="147"/>
      <c r="BB200" s="147"/>
      <c r="BC200" s="147"/>
      <c r="BD200" s="147"/>
      <c r="BE200" s="147"/>
      <c r="BF200" s="147"/>
      <c r="BG200" s="147"/>
      <c r="BH200" s="147"/>
    </row>
    <row r="201" spans="1:60" ht="12.75" outlineLevel="1">
      <c r="A201" s="148">
        <v>94</v>
      </c>
      <c r="B201" s="154" t="s">
        <v>415</v>
      </c>
      <c r="C201" s="185" t="s">
        <v>416</v>
      </c>
      <c r="D201" s="156" t="s">
        <v>267</v>
      </c>
      <c r="E201" s="164">
        <v>45</v>
      </c>
      <c r="F201" s="256">
        <v>0</v>
      </c>
      <c r="G201" s="168">
        <f t="shared" si="27"/>
        <v>0</v>
      </c>
      <c r="H201" s="168">
        <v>98.25</v>
      </c>
      <c r="I201" s="168">
        <f t="shared" si="21"/>
        <v>4421.25</v>
      </c>
      <c r="J201" s="168">
        <v>260.75</v>
      </c>
      <c r="K201" s="168">
        <f t="shared" si="22"/>
        <v>11733.75</v>
      </c>
      <c r="L201" s="168">
        <v>21</v>
      </c>
      <c r="M201" s="168">
        <f t="shared" si="23"/>
        <v>0</v>
      </c>
      <c r="N201" s="157">
        <v>0.00046</v>
      </c>
      <c r="O201" s="157">
        <f t="shared" si="24"/>
        <v>0.0207</v>
      </c>
      <c r="P201" s="157">
        <v>0</v>
      </c>
      <c r="Q201" s="157">
        <f t="shared" si="25"/>
        <v>0</v>
      </c>
      <c r="R201" s="157"/>
      <c r="S201" s="157"/>
      <c r="T201" s="158">
        <v>0.522</v>
      </c>
      <c r="U201" s="157">
        <f t="shared" si="26"/>
        <v>23.49</v>
      </c>
      <c r="V201" s="147"/>
      <c r="W201" s="147"/>
      <c r="X201" s="147"/>
      <c r="Y201" s="147"/>
      <c r="Z201" s="147"/>
      <c r="AA201" s="147"/>
      <c r="AB201" s="147"/>
      <c r="AC201" s="147"/>
      <c r="AD201" s="147"/>
      <c r="AE201" s="147" t="s">
        <v>148</v>
      </c>
      <c r="AF201" s="147"/>
      <c r="AG201" s="147"/>
      <c r="AH201" s="147"/>
      <c r="AI201" s="147"/>
      <c r="AJ201" s="147"/>
      <c r="AK201" s="147"/>
      <c r="AL201" s="147"/>
      <c r="AM201" s="147"/>
      <c r="AN201" s="147"/>
      <c r="AO201" s="147"/>
      <c r="AP201" s="147"/>
      <c r="AQ201" s="147"/>
      <c r="AR201" s="147"/>
      <c r="AS201" s="147"/>
      <c r="AT201" s="147"/>
      <c r="AU201" s="147"/>
      <c r="AV201" s="147"/>
      <c r="AW201" s="147"/>
      <c r="AX201" s="147"/>
      <c r="AY201" s="147"/>
      <c r="AZ201" s="147"/>
      <c r="BA201" s="147"/>
      <c r="BB201" s="147"/>
      <c r="BC201" s="147"/>
      <c r="BD201" s="147"/>
      <c r="BE201" s="147"/>
      <c r="BF201" s="147"/>
      <c r="BG201" s="147"/>
      <c r="BH201" s="147"/>
    </row>
    <row r="202" spans="1:60" ht="22.5" outlineLevel="1">
      <c r="A202" s="148">
        <v>95</v>
      </c>
      <c r="B202" s="154" t="s">
        <v>417</v>
      </c>
      <c r="C202" s="185" t="s">
        <v>418</v>
      </c>
      <c r="D202" s="156" t="s">
        <v>267</v>
      </c>
      <c r="E202" s="164">
        <v>45</v>
      </c>
      <c r="F202" s="256">
        <v>0</v>
      </c>
      <c r="G202" s="168">
        <f t="shared" si="27"/>
        <v>0</v>
      </c>
      <c r="H202" s="168">
        <v>27.5</v>
      </c>
      <c r="I202" s="168">
        <f t="shared" si="21"/>
        <v>1237.5</v>
      </c>
      <c r="J202" s="168">
        <v>62.900000000000006</v>
      </c>
      <c r="K202" s="168">
        <f t="shared" si="22"/>
        <v>2830.5</v>
      </c>
      <c r="L202" s="168">
        <v>21</v>
      </c>
      <c r="M202" s="168">
        <f t="shared" si="23"/>
        <v>0</v>
      </c>
      <c r="N202" s="157">
        <v>4E-05</v>
      </c>
      <c r="O202" s="157">
        <f t="shared" si="24"/>
        <v>0.0018</v>
      </c>
      <c r="P202" s="157">
        <v>0</v>
      </c>
      <c r="Q202" s="157">
        <f t="shared" si="25"/>
        <v>0</v>
      </c>
      <c r="R202" s="157"/>
      <c r="S202" s="157"/>
      <c r="T202" s="158">
        <v>0.129</v>
      </c>
      <c r="U202" s="157">
        <f t="shared" si="26"/>
        <v>5.81</v>
      </c>
      <c r="V202" s="147"/>
      <c r="W202" s="147"/>
      <c r="X202" s="147"/>
      <c r="Y202" s="147"/>
      <c r="Z202" s="147"/>
      <c r="AA202" s="147"/>
      <c r="AB202" s="147"/>
      <c r="AC202" s="147"/>
      <c r="AD202" s="147"/>
      <c r="AE202" s="147" t="s">
        <v>148</v>
      </c>
      <c r="AF202" s="147"/>
      <c r="AG202" s="147"/>
      <c r="AH202" s="147"/>
      <c r="AI202" s="147"/>
      <c r="AJ202" s="147"/>
      <c r="AK202" s="147"/>
      <c r="AL202" s="147"/>
      <c r="AM202" s="147"/>
      <c r="AN202" s="147"/>
      <c r="AO202" s="147"/>
      <c r="AP202" s="147"/>
      <c r="AQ202" s="147"/>
      <c r="AR202" s="147"/>
      <c r="AS202" s="147"/>
      <c r="AT202" s="147"/>
      <c r="AU202" s="147"/>
      <c r="AV202" s="147"/>
      <c r="AW202" s="147"/>
      <c r="AX202" s="147"/>
      <c r="AY202" s="147"/>
      <c r="AZ202" s="147"/>
      <c r="BA202" s="147"/>
      <c r="BB202" s="147"/>
      <c r="BC202" s="147"/>
      <c r="BD202" s="147"/>
      <c r="BE202" s="147"/>
      <c r="BF202" s="147"/>
      <c r="BG202" s="147"/>
      <c r="BH202" s="147"/>
    </row>
    <row r="203" spans="1:60" ht="12.75" outlineLevel="1">
      <c r="A203" s="148">
        <v>96</v>
      </c>
      <c r="B203" s="154" t="s">
        <v>419</v>
      </c>
      <c r="C203" s="185" t="s">
        <v>420</v>
      </c>
      <c r="D203" s="156" t="s">
        <v>267</v>
      </c>
      <c r="E203" s="164">
        <v>92</v>
      </c>
      <c r="F203" s="256">
        <v>0</v>
      </c>
      <c r="G203" s="168">
        <f t="shared" si="27"/>
        <v>0</v>
      </c>
      <c r="H203" s="168">
        <v>0.23</v>
      </c>
      <c r="I203" s="168">
        <f t="shared" si="21"/>
        <v>21.16</v>
      </c>
      <c r="J203" s="168">
        <v>15.469999999999999</v>
      </c>
      <c r="K203" s="168">
        <f t="shared" si="22"/>
        <v>1423.24</v>
      </c>
      <c r="L203" s="168">
        <v>21</v>
      </c>
      <c r="M203" s="168">
        <f t="shared" si="23"/>
        <v>0</v>
      </c>
      <c r="N203" s="157">
        <v>0</v>
      </c>
      <c r="O203" s="157">
        <f t="shared" si="24"/>
        <v>0</v>
      </c>
      <c r="P203" s="157">
        <v>0</v>
      </c>
      <c r="Q203" s="157">
        <f t="shared" si="25"/>
        <v>0</v>
      </c>
      <c r="R203" s="157"/>
      <c r="S203" s="157"/>
      <c r="T203" s="158">
        <v>0.029</v>
      </c>
      <c r="U203" s="157">
        <f t="shared" si="26"/>
        <v>2.67</v>
      </c>
      <c r="V203" s="147"/>
      <c r="W203" s="147"/>
      <c r="X203" s="147"/>
      <c r="Y203" s="147"/>
      <c r="Z203" s="147"/>
      <c r="AA203" s="147"/>
      <c r="AB203" s="147"/>
      <c r="AC203" s="147"/>
      <c r="AD203" s="147"/>
      <c r="AE203" s="147" t="s">
        <v>148</v>
      </c>
      <c r="AF203" s="147"/>
      <c r="AG203" s="147"/>
      <c r="AH203" s="147"/>
      <c r="AI203" s="147"/>
      <c r="AJ203" s="147"/>
      <c r="AK203" s="147"/>
      <c r="AL203" s="147"/>
      <c r="AM203" s="147"/>
      <c r="AN203" s="147"/>
      <c r="AO203" s="147"/>
      <c r="AP203" s="147"/>
      <c r="AQ203" s="147"/>
      <c r="AR203" s="147"/>
      <c r="AS203" s="147"/>
      <c r="AT203" s="147"/>
      <c r="AU203" s="147"/>
      <c r="AV203" s="147"/>
      <c r="AW203" s="147"/>
      <c r="AX203" s="147"/>
      <c r="AY203" s="147"/>
      <c r="AZ203" s="147"/>
      <c r="BA203" s="147"/>
      <c r="BB203" s="147"/>
      <c r="BC203" s="147"/>
      <c r="BD203" s="147"/>
      <c r="BE203" s="147"/>
      <c r="BF203" s="147"/>
      <c r="BG203" s="147"/>
      <c r="BH203" s="147"/>
    </row>
    <row r="204" spans="1:60" ht="12.75" outlineLevel="1">
      <c r="A204" s="148">
        <v>97</v>
      </c>
      <c r="B204" s="154" t="s">
        <v>421</v>
      </c>
      <c r="C204" s="185" t="s">
        <v>422</v>
      </c>
      <c r="D204" s="156" t="s">
        <v>267</v>
      </c>
      <c r="E204" s="164">
        <v>92</v>
      </c>
      <c r="F204" s="256">
        <v>0</v>
      </c>
      <c r="G204" s="168">
        <f t="shared" si="27"/>
        <v>0</v>
      </c>
      <c r="H204" s="168">
        <v>1.87</v>
      </c>
      <c r="I204" s="168">
        <f t="shared" si="21"/>
        <v>172.04</v>
      </c>
      <c r="J204" s="168">
        <v>33.03</v>
      </c>
      <c r="K204" s="168">
        <f t="shared" si="22"/>
        <v>3038.76</v>
      </c>
      <c r="L204" s="168">
        <v>21</v>
      </c>
      <c r="M204" s="168">
        <f t="shared" si="23"/>
        <v>0</v>
      </c>
      <c r="N204" s="157">
        <v>1E-05</v>
      </c>
      <c r="O204" s="157">
        <f t="shared" si="24"/>
        <v>0.00092</v>
      </c>
      <c r="P204" s="157">
        <v>0</v>
      </c>
      <c r="Q204" s="157">
        <f t="shared" si="25"/>
        <v>0</v>
      </c>
      <c r="R204" s="157"/>
      <c r="S204" s="157"/>
      <c r="T204" s="158">
        <v>0.062</v>
      </c>
      <c r="U204" s="157">
        <f t="shared" si="26"/>
        <v>5.7</v>
      </c>
      <c r="V204" s="147"/>
      <c r="W204" s="147"/>
      <c r="X204" s="147"/>
      <c r="Y204" s="147"/>
      <c r="Z204" s="147"/>
      <c r="AA204" s="147"/>
      <c r="AB204" s="147"/>
      <c r="AC204" s="147"/>
      <c r="AD204" s="147"/>
      <c r="AE204" s="147" t="s">
        <v>148</v>
      </c>
      <c r="AF204" s="147"/>
      <c r="AG204" s="147"/>
      <c r="AH204" s="147"/>
      <c r="AI204" s="147"/>
      <c r="AJ204" s="147"/>
      <c r="AK204" s="147"/>
      <c r="AL204" s="147"/>
      <c r="AM204" s="147"/>
      <c r="AN204" s="147"/>
      <c r="AO204" s="147"/>
      <c r="AP204" s="147"/>
      <c r="AQ204" s="147"/>
      <c r="AR204" s="147"/>
      <c r="AS204" s="147"/>
      <c r="AT204" s="147"/>
      <c r="AU204" s="147"/>
      <c r="AV204" s="147"/>
      <c r="AW204" s="147"/>
      <c r="AX204" s="147"/>
      <c r="AY204" s="147"/>
      <c r="AZ204" s="147"/>
      <c r="BA204" s="147"/>
      <c r="BB204" s="147"/>
      <c r="BC204" s="147"/>
      <c r="BD204" s="147"/>
      <c r="BE204" s="147"/>
      <c r="BF204" s="147"/>
      <c r="BG204" s="147"/>
      <c r="BH204" s="147"/>
    </row>
    <row r="205" spans="1:60" ht="12.75" outlineLevel="1">
      <c r="A205" s="148">
        <v>98</v>
      </c>
      <c r="B205" s="154" t="s">
        <v>423</v>
      </c>
      <c r="C205" s="185" t="s">
        <v>424</v>
      </c>
      <c r="D205" s="156" t="s">
        <v>404</v>
      </c>
      <c r="E205" s="164">
        <v>1</v>
      </c>
      <c r="F205" s="256">
        <v>0</v>
      </c>
      <c r="G205" s="168">
        <f t="shared" si="27"/>
        <v>0</v>
      </c>
      <c r="H205" s="168">
        <v>0</v>
      </c>
      <c r="I205" s="168">
        <f t="shared" si="21"/>
        <v>0</v>
      </c>
      <c r="J205" s="168">
        <v>10000</v>
      </c>
      <c r="K205" s="168">
        <f t="shared" si="22"/>
        <v>10000</v>
      </c>
      <c r="L205" s="168">
        <v>21</v>
      </c>
      <c r="M205" s="168">
        <f t="shared" si="23"/>
        <v>0</v>
      </c>
      <c r="N205" s="157">
        <v>0</v>
      </c>
      <c r="O205" s="157">
        <f t="shared" si="24"/>
        <v>0</v>
      </c>
      <c r="P205" s="157">
        <v>0</v>
      </c>
      <c r="Q205" s="157">
        <f t="shared" si="25"/>
        <v>0</v>
      </c>
      <c r="R205" s="157"/>
      <c r="S205" s="157"/>
      <c r="T205" s="158">
        <v>0</v>
      </c>
      <c r="U205" s="157">
        <f t="shared" si="26"/>
        <v>0</v>
      </c>
      <c r="V205" s="147"/>
      <c r="W205" s="147"/>
      <c r="X205" s="147"/>
      <c r="Y205" s="147"/>
      <c r="Z205" s="147"/>
      <c r="AA205" s="147"/>
      <c r="AB205" s="147"/>
      <c r="AC205" s="147"/>
      <c r="AD205" s="147"/>
      <c r="AE205" s="147" t="s">
        <v>148</v>
      </c>
      <c r="AF205" s="147"/>
      <c r="AG205" s="147"/>
      <c r="AH205" s="147"/>
      <c r="AI205" s="147"/>
      <c r="AJ205" s="147"/>
      <c r="AK205" s="147"/>
      <c r="AL205" s="147"/>
      <c r="AM205" s="147"/>
      <c r="AN205" s="147"/>
      <c r="AO205" s="147"/>
      <c r="AP205" s="147"/>
      <c r="AQ205" s="147"/>
      <c r="AR205" s="147"/>
      <c r="AS205" s="147"/>
      <c r="AT205" s="147"/>
      <c r="AU205" s="147"/>
      <c r="AV205" s="147"/>
      <c r="AW205" s="147"/>
      <c r="AX205" s="147"/>
      <c r="AY205" s="147"/>
      <c r="AZ205" s="147"/>
      <c r="BA205" s="147"/>
      <c r="BB205" s="147"/>
      <c r="BC205" s="147"/>
      <c r="BD205" s="147"/>
      <c r="BE205" s="147"/>
      <c r="BF205" s="147"/>
      <c r="BG205" s="147"/>
      <c r="BH205" s="147"/>
    </row>
    <row r="206" spans="1:60" ht="12.75" outlineLevel="1">
      <c r="A206" s="148">
        <v>99</v>
      </c>
      <c r="B206" s="154" t="s">
        <v>425</v>
      </c>
      <c r="C206" s="185" t="s">
        <v>426</v>
      </c>
      <c r="D206" s="156" t="s">
        <v>0</v>
      </c>
      <c r="E206" s="164">
        <v>610.127</v>
      </c>
      <c r="F206" s="256">
        <v>0</v>
      </c>
      <c r="G206" s="168">
        <f t="shared" si="27"/>
        <v>0</v>
      </c>
      <c r="H206" s="168">
        <v>0</v>
      </c>
      <c r="I206" s="168">
        <f t="shared" si="21"/>
        <v>0</v>
      </c>
      <c r="J206" s="168">
        <v>1.4</v>
      </c>
      <c r="K206" s="168">
        <f t="shared" si="22"/>
        <v>854.18</v>
      </c>
      <c r="L206" s="168">
        <v>21</v>
      </c>
      <c r="M206" s="168">
        <f t="shared" si="23"/>
        <v>0</v>
      </c>
      <c r="N206" s="157">
        <v>0</v>
      </c>
      <c r="O206" s="157">
        <f t="shared" si="24"/>
        <v>0</v>
      </c>
      <c r="P206" s="157">
        <v>0</v>
      </c>
      <c r="Q206" s="157">
        <f t="shared" si="25"/>
        <v>0</v>
      </c>
      <c r="R206" s="157"/>
      <c r="S206" s="157"/>
      <c r="T206" s="158">
        <v>0</v>
      </c>
      <c r="U206" s="157">
        <f t="shared" si="26"/>
        <v>0</v>
      </c>
      <c r="V206" s="147"/>
      <c r="W206" s="147"/>
      <c r="X206" s="147"/>
      <c r="Y206" s="147"/>
      <c r="Z206" s="147"/>
      <c r="AA206" s="147"/>
      <c r="AB206" s="147"/>
      <c r="AC206" s="147"/>
      <c r="AD206" s="147"/>
      <c r="AE206" s="147" t="s">
        <v>148</v>
      </c>
      <c r="AF206" s="147"/>
      <c r="AG206" s="147"/>
      <c r="AH206" s="147"/>
      <c r="AI206" s="147"/>
      <c r="AJ206" s="147"/>
      <c r="AK206" s="147"/>
      <c r="AL206" s="147"/>
      <c r="AM206" s="147"/>
      <c r="AN206" s="147"/>
      <c r="AO206" s="147"/>
      <c r="AP206" s="147"/>
      <c r="AQ206" s="147"/>
      <c r="AR206" s="147"/>
      <c r="AS206" s="147"/>
      <c r="AT206" s="147"/>
      <c r="AU206" s="147"/>
      <c r="AV206" s="147"/>
      <c r="AW206" s="147"/>
      <c r="AX206" s="147"/>
      <c r="AY206" s="147"/>
      <c r="AZ206" s="147"/>
      <c r="BA206" s="147"/>
      <c r="BB206" s="147"/>
      <c r="BC206" s="147"/>
      <c r="BD206" s="147"/>
      <c r="BE206" s="147"/>
      <c r="BF206" s="147"/>
      <c r="BG206" s="147"/>
      <c r="BH206" s="147"/>
    </row>
    <row r="207" spans="1:31" ht="12.75">
      <c r="A207" s="149" t="s">
        <v>143</v>
      </c>
      <c r="B207" s="155" t="s">
        <v>92</v>
      </c>
      <c r="C207" s="187" t="s">
        <v>93</v>
      </c>
      <c r="D207" s="160"/>
      <c r="E207" s="166"/>
      <c r="F207" s="169"/>
      <c r="G207" s="169">
        <f>SUMIF(AE208:AE218,"&lt;&gt;NOR",G208:G218)</f>
        <v>0</v>
      </c>
      <c r="H207" s="169"/>
      <c r="I207" s="169">
        <f>SUM(I208:I218)</f>
        <v>64354.41999999999</v>
      </c>
      <c r="J207" s="169"/>
      <c r="K207" s="169">
        <f>SUM(K208:K218)</f>
        <v>87216.73</v>
      </c>
      <c r="L207" s="169"/>
      <c r="M207" s="169">
        <f>SUM(M208:M218)</f>
        <v>0</v>
      </c>
      <c r="N207" s="161"/>
      <c r="O207" s="161">
        <f>SUM(O208:O218)</f>
        <v>0.25285</v>
      </c>
      <c r="P207" s="161"/>
      <c r="Q207" s="161">
        <f>SUM(Q208:Q218)</f>
        <v>0</v>
      </c>
      <c r="R207" s="161"/>
      <c r="S207" s="161"/>
      <c r="T207" s="162"/>
      <c r="U207" s="161">
        <f>SUM(U208:U218)</f>
        <v>19.57</v>
      </c>
      <c r="AE207" t="s">
        <v>144</v>
      </c>
    </row>
    <row r="208" spans="1:60" ht="12.75" outlineLevel="1">
      <c r="A208" s="148">
        <v>100</v>
      </c>
      <c r="B208" s="154" t="s">
        <v>427</v>
      </c>
      <c r="C208" s="185" t="s">
        <v>428</v>
      </c>
      <c r="D208" s="156" t="s">
        <v>429</v>
      </c>
      <c r="E208" s="164">
        <v>4</v>
      </c>
      <c r="F208" s="256">
        <v>0</v>
      </c>
      <c r="G208" s="168">
        <f>E208*F208</f>
        <v>0</v>
      </c>
      <c r="H208" s="168">
        <v>3676.22</v>
      </c>
      <c r="I208" s="168">
        <f aca="true" t="shared" si="28" ref="I208:I218">ROUND(E208*H208,2)</f>
        <v>14704.88</v>
      </c>
      <c r="J208" s="168">
        <v>523.7800000000002</v>
      </c>
      <c r="K208" s="168">
        <f aca="true" t="shared" si="29" ref="K208:K218">ROUND(E208*J208,2)</f>
        <v>2095.12</v>
      </c>
      <c r="L208" s="168">
        <v>21</v>
      </c>
      <c r="M208" s="168">
        <f aca="true" t="shared" si="30" ref="M208:M218">G208*(1+L208/100)</f>
        <v>0</v>
      </c>
      <c r="N208" s="157">
        <v>0.01772</v>
      </c>
      <c r="O208" s="157">
        <f aca="true" t="shared" si="31" ref="O208:O218">ROUND(E208*N208,5)</f>
        <v>0.07088</v>
      </c>
      <c r="P208" s="157">
        <v>0</v>
      </c>
      <c r="Q208" s="157">
        <f aca="true" t="shared" si="32" ref="Q208:Q218">ROUND(E208*P208,5)</f>
        <v>0</v>
      </c>
      <c r="R208" s="157"/>
      <c r="S208" s="157"/>
      <c r="T208" s="158">
        <v>0.973</v>
      </c>
      <c r="U208" s="157">
        <f aca="true" t="shared" si="33" ref="U208:U218">ROUND(E208*T208,2)</f>
        <v>3.89</v>
      </c>
      <c r="V208" s="147"/>
      <c r="W208" s="147"/>
      <c r="X208" s="147"/>
      <c r="Y208" s="147"/>
      <c r="Z208" s="147"/>
      <c r="AA208" s="147"/>
      <c r="AB208" s="147"/>
      <c r="AC208" s="147"/>
      <c r="AD208" s="147"/>
      <c r="AE208" s="147" t="s">
        <v>148</v>
      </c>
      <c r="AF208" s="147"/>
      <c r="AG208" s="147"/>
      <c r="AH208" s="147"/>
      <c r="AI208" s="147"/>
      <c r="AJ208" s="147"/>
      <c r="AK208" s="147"/>
      <c r="AL208" s="147"/>
      <c r="AM208" s="147"/>
      <c r="AN208" s="147"/>
      <c r="AO208" s="147"/>
      <c r="AP208" s="147"/>
      <c r="AQ208" s="147"/>
      <c r="AR208" s="147"/>
      <c r="AS208" s="147"/>
      <c r="AT208" s="147"/>
      <c r="AU208" s="147"/>
      <c r="AV208" s="147"/>
      <c r="AW208" s="147"/>
      <c r="AX208" s="147"/>
      <c r="AY208" s="147"/>
      <c r="AZ208" s="147"/>
      <c r="BA208" s="147"/>
      <c r="BB208" s="147"/>
      <c r="BC208" s="147"/>
      <c r="BD208" s="147"/>
      <c r="BE208" s="147"/>
      <c r="BF208" s="147"/>
      <c r="BG208" s="147"/>
      <c r="BH208" s="147"/>
    </row>
    <row r="209" spans="1:60" ht="12.75" outlineLevel="1">
      <c r="A209" s="148">
        <v>101</v>
      </c>
      <c r="B209" s="154" t="s">
        <v>430</v>
      </c>
      <c r="C209" s="185" t="s">
        <v>431</v>
      </c>
      <c r="D209" s="156" t="s">
        <v>429</v>
      </c>
      <c r="E209" s="164">
        <v>1</v>
      </c>
      <c r="F209" s="256">
        <v>0</v>
      </c>
      <c r="G209" s="168">
        <f aca="true" t="shared" si="34" ref="G209:G218">E209*F209</f>
        <v>0</v>
      </c>
      <c r="H209" s="168">
        <v>5391.22</v>
      </c>
      <c r="I209" s="168">
        <f t="shared" si="28"/>
        <v>5391.22</v>
      </c>
      <c r="J209" s="168">
        <v>523.7799999999997</v>
      </c>
      <c r="K209" s="168">
        <f t="shared" si="29"/>
        <v>523.78</v>
      </c>
      <c r="L209" s="168">
        <v>21</v>
      </c>
      <c r="M209" s="168">
        <f t="shared" si="30"/>
        <v>0</v>
      </c>
      <c r="N209" s="157">
        <v>0.01889</v>
      </c>
      <c r="O209" s="157">
        <f t="shared" si="31"/>
        <v>0.01889</v>
      </c>
      <c r="P209" s="157">
        <v>0</v>
      </c>
      <c r="Q209" s="157">
        <f t="shared" si="32"/>
        <v>0</v>
      </c>
      <c r="R209" s="157"/>
      <c r="S209" s="157"/>
      <c r="T209" s="158">
        <v>0.973</v>
      </c>
      <c r="U209" s="157">
        <f t="shared" si="33"/>
        <v>0.97</v>
      </c>
      <c r="V209" s="147"/>
      <c r="W209" s="147"/>
      <c r="X209" s="147"/>
      <c r="Y209" s="147"/>
      <c r="Z209" s="147"/>
      <c r="AA209" s="147"/>
      <c r="AB209" s="147"/>
      <c r="AC209" s="147"/>
      <c r="AD209" s="147"/>
      <c r="AE209" s="147" t="s">
        <v>148</v>
      </c>
      <c r="AF209" s="147"/>
      <c r="AG209" s="147"/>
      <c r="AH209" s="147"/>
      <c r="AI209" s="147"/>
      <c r="AJ209" s="147"/>
      <c r="AK209" s="147"/>
      <c r="AL209" s="147"/>
      <c r="AM209" s="147"/>
      <c r="AN209" s="147"/>
      <c r="AO209" s="147"/>
      <c r="AP209" s="147"/>
      <c r="AQ209" s="147"/>
      <c r="AR209" s="147"/>
      <c r="AS209" s="147"/>
      <c r="AT209" s="147"/>
      <c r="AU209" s="147"/>
      <c r="AV209" s="147"/>
      <c r="AW209" s="147"/>
      <c r="AX209" s="147"/>
      <c r="AY209" s="147"/>
      <c r="AZ209" s="147"/>
      <c r="BA209" s="147"/>
      <c r="BB209" s="147"/>
      <c r="BC209" s="147"/>
      <c r="BD209" s="147"/>
      <c r="BE209" s="147"/>
      <c r="BF209" s="147"/>
      <c r="BG209" s="147"/>
      <c r="BH209" s="147"/>
    </row>
    <row r="210" spans="1:60" ht="12.75" outlineLevel="1">
      <c r="A210" s="148">
        <v>102</v>
      </c>
      <c r="B210" s="154" t="s">
        <v>432</v>
      </c>
      <c r="C210" s="185" t="s">
        <v>433</v>
      </c>
      <c r="D210" s="156" t="s">
        <v>429</v>
      </c>
      <c r="E210" s="164">
        <v>2</v>
      </c>
      <c r="F210" s="256">
        <v>0</v>
      </c>
      <c r="G210" s="168">
        <f t="shared" si="34"/>
        <v>0</v>
      </c>
      <c r="H210" s="168">
        <v>11727.71</v>
      </c>
      <c r="I210" s="168">
        <f t="shared" si="28"/>
        <v>23455.42</v>
      </c>
      <c r="J210" s="168">
        <v>472.2900000000009</v>
      </c>
      <c r="K210" s="168">
        <f t="shared" si="29"/>
        <v>944.58</v>
      </c>
      <c r="L210" s="168">
        <v>21</v>
      </c>
      <c r="M210" s="168">
        <f t="shared" si="30"/>
        <v>0</v>
      </c>
      <c r="N210" s="157">
        <v>0.02408</v>
      </c>
      <c r="O210" s="157">
        <f t="shared" si="31"/>
        <v>0.04816</v>
      </c>
      <c r="P210" s="157">
        <v>0</v>
      </c>
      <c r="Q210" s="157">
        <f t="shared" si="32"/>
        <v>0</v>
      </c>
      <c r="R210" s="157"/>
      <c r="S210" s="157"/>
      <c r="T210" s="158">
        <v>0.955</v>
      </c>
      <c r="U210" s="157">
        <f t="shared" si="33"/>
        <v>1.91</v>
      </c>
      <c r="V210" s="147"/>
      <c r="W210" s="147"/>
      <c r="X210" s="147"/>
      <c r="Y210" s="147"/>
      <c r="Z210" s="147"/>
      <c r="AA210" s="147"/>
      <c r="AB210" s="147"/>
      <c r="AC210" s="147"/>
      <c r="AD210" s="147"/>
      <c r="AE210" s="147" t="s">
        <v>148</v>
      </c>
      <c r="AF210" s="147"/>
      <c r="AG210" s="147"/>
      <c r="AH210" s="147"/>
      <c r="AI210" s="147"/>
      <c r="AJ210" s="147"/>
      <c r="AK210" s="147"/>
      <c r="AL210" s="147"/>
      <c r="AM210" s="147"/>
      <c r="AN210" s="147"/>
      <c r="AO210" s="147"/>
      <c r="AP210" s="147"/>
      <c r="AQ210" s="147"/>
      <c r="AR210" s="147"/>
      <c r="AS210" s="147"/>
      <c r="AT210" s="147"/>
      <c r="AU210" s="147"/>
      <c r="AV210" s="147"/>
      <c r="AW210" s="147"/>
      <c r="AX210" s="147"/>
      <c r="AY210" s="147"/>
      <c r="AZ210" s="147"/>
      <c r="BA210" s="147"/>
      <c r="BB210" s="147"/>
      <c r="BC210" s="147"/>
      <c r="BD210" s="147"/>
      <c r="BE210" s="147"/>
      <c r="BF210" s="147"/>
      <c r="BG210" s="147"/>
      <c r="BH210" s="147"/>
    </row>
    <row r="211" spans="1:60" ht="12.75" outlineLevel="1">
      <c r="A211" s="148">
        <v>103</v>
      </c>
      <c r="B211" s="154" t="s">
        <v>434</v>
      </c>
      <c r="C211" s="185" t="s">
        <v>435</v>
      </c>
      <c r="D211" s="156" t="s">
        <v>429</v>
      </c>
      <c r="E211" s="164">
        <v>1</v>
      </c>
      <c r="F211" s="256">
        <v>0</v>
      </c>
      <c r="G211" s="168">
        <f t="shared" si="34"/>
        <v>0</v>
      </c>
      <c r="H211" s="168">
        <v>1880.49</v>
      </c>
      <c r="I211" s="168">
        <f t="shared" si="28"/>
        <v>1880.49</v>
      </c>
      <c r="J211" s="168">
        <v>674.51</v>
      </c>
      <c r="K211" s="168">
        <f t="shared" si="29"/>
        <v>674.51</v>
      </c>
      <c r="L211" s="168">
        <v>21</v>
      </c>
      <c r="M211" s="168">
        <f t="shared" si="30"/>
        <v>0</v>
      </c>
      <c r="N211" s="157">
        <v>0.01701</v>
      </c>
      <c r="O211" s="157">
        <f t="shared" si="31"/>
        <v>0.01701</v>
      </c>
      <c r="P211" s="157">
        <v>0</v>
      </c>
      <c r="Q211" s="157">
        <f t="shared" si="32"/>
        <v>0</v>
      </c>
      <c r="R211" s="157"/>
      <c r="S211" s="157"/>
      <c r="T211" s="158">
        <v>1.253</v>
      </c>
      <c r="U211" s="157">
        <f t="shared" si="33"/>
        <v>1.25</v>
      </c>
      <c r="V211" s="147"/>
      <c r="W211" s="147"/>
      <c r="X211" s="147"/>
      <c r="Y211" s="147"/>
      <c r="Z211" s="147"/>
      <c r="AA211" s="147"/>
      <c r="AB211" s="147"/>
      <c r="AC211" s="147"/>
      <c r="AD211" s="147"/>
      <c r="AE211" s="147" t="s">
        <v>148</v>
      </c>
      <c r="AF211" s="147"/>
      <c r="AG211" s="147"/>
      <c r="AH211" s="147"/>
      <c r="AI211" s="147"/>
      <c r="AJ211" s="147"/>
      <c r="AK211" s="147"/>
      <c r="AL211" s="147"/>
      <c r="AM211" s="147"/>
      <c r="AN211" s="147"/>
      <c r="AO211" s="147"/>
      <c r="AP211" s="147"/>
      <c r="AQ211" s="147"/>
      <c r="AR211" s="147"/>
      <c r="AS211" s="147"/>
      <c r="AT211" s="147"/>
      <c r="AU211" s="147"/>
      <c r="AV211" s="147"/>
      <c r="AW211" s="147"/>
      <c r="AX211" s="147"/>
      <c r="AY211" s="147"/>
      <c r="AZ211" s="147"/>
      <c r="BA211" s="147"/>
      <c r="BB211" s="147"/>
      <c r="BC211" s="147"/>
      <c r="BD211" s="147"/>
      <c r="BE211" s="147"/>
      <c r="BF211" s="147"/>
      <c r="BG211" s="147"/>
      <c r="BH211" s="147"/>
    </row>
    <row r="212" spans="1:60" ht="12.75" outlineLevel="1">
      <c r="A212" s="148">
        <v>104</v>
      </c>
      <c r="B212" s="154" t="s">
        <v>436</v>
      </c>
      <c r="C212" s="185" t="s">
        <v>437</v>
      </c>
      <c r="D212" s="156" t="s">
        <v>429</v>
      </c>
      <c r="E212" s="164">
        <v>2</v>
      </c>
      <c r="F212" s="256">
        <v>0</v>
      </c>
      <c r="G212" s="168">
        <f t="shared" si="34"/>
        <v>0</v>
      </c>
      <c r="H212" s="168">
        <v>2184.95</v>
      </c>
      <c r="I212" s="168">
        <f t="shared" si="28"/>
        <v>4369.9</v>
      </c>
      <c r="J212" s="168">
        <v>640.0500000000002</v>
      </c>
      <c r="K212" s="168">
        <f t="shared" si="29"/>
        <v>1280.1</v>
      </c>
      <c r="L212" s="168">
        <v>21</v>
      </c>
      <c r="M212" s="168">
        <f t="shared" si="30"/>
        <v>0</v>
      </c>
      <c r="N212" s="157">
        <v>0.01521</v>
      </c>
      <c r="O212" s="157">
        <f t="shared" si="31"/>
        <v>0.03042</v>
      </c>
      <c r="P212" s="157">
        <v>0</v>
      </c>
      <c r="Q212" s="157">
        <f t="shared" si="32"/>
        <v>0</v>
      </c>
      <c r="R212" s="157"/>
      <c r="S212" s="157"/>
      <c r="T212" s="158">
        <v>1.189</v>
      </c>
      <c r="U212" s="157">
        <f t="shared" si="33"/>
        <v>2.38</v>
      </c>
      <c r="V212" s="147"/>
      <c r="W212" s="147"/>
      <c r="X212" s="147"/>
      <c r="Y212" s="147"/>
      <c r="Z212" s="147"/>
      <c r="AA212" s="147"/>
      <c r="AB212" s="147"/>
      <c r="AC212" s="147"/>
      <c r="AD212" s="147"/>
      <c r="AE212" s="147" t="s">
        <v>148</v>
      </c>
      <c r="AF212" s="147"/>
      <c r="AG212" s="147"/>
      <c r="AH212" s="147"/>
      <c r="AI212" s="147"/>
      <c r="AJ212" s="147"/>
      <c r="AK212" s="147"/>
      <c r="AL212" s="147"/>
      <c r="AM212" s="147"/>
      <c r="AN212" s="147"/>
      <c r="AO212" s="147"/>
      <c r="AP212" s="147"/>
      <c r="AQ212" s="147"/>
      <c r="AR212" s="147"/>
      <c r="AS212" s="147"/>
      <c r="AT212" s="147"/>
      <c r="AU212" s="147"/>
      <c r="AV212" s="147"/>
      <c r="AW212" s="147"/>
      <c r="AX212" s="147"/>
      <c r="AY212" s="147"/>
      <c r="AZ212" s="147"/>
      <c r="BA212" s="147"/>
      <c r="BB212" s="147"/>
      <c r="BC212" s="147"/>
      <c r="BD212" s="147"/>
      <c r="BE212" s="147"/>
      <c r="BF212" s="147"/>
      <c r="BG212" s="147"/>
      <c r="BH212" s="147"/>
    </row>
    <row r="213" spans="1:60" ht="12.75" outlineLevel="1">
      <c r="A213" s="148">
        <v>105</v>
      </c>
      <c r="B213" s="154" t="s">
        <v>438</v>
      </c>
      <c r="C213" s="185" t="s">
        <v>439</v>
      </c>
      <c r="D213" s="156" t="s">
        <v>217</v>
      </c>
      <c r="E213" s="164">
        <v>3</v>
      </c>
      <c r="F213" s="256">
        <v>0</v>
      </c>
      <c r="G213" s="168">
        <f t="shared" si="34"/>
        <v>0</v>
      </c>
      <c r="H213" s="168">
        <v>8.34</v>
      </c>
      <c r="I213" s="168">
        <f t="shared" si="28"/>
        <v>25.02</v>
      </c>
      <c r="J213" s="168">
        <v>236.66</v>
      </c>
      <c r="K213" s="168">
        <f t="shared" si="29"/>
        <v>709.98</v>
      </c>
      <c r="L213" s="168">
        <v>21</v>
      </c>
      <c r="M213" s="168">
        <f t="shared" si="30"/>
        <v>0</v>
      </c>
      <c r="N213" s="157">
        <v>4E-05</v>
      </c>
      <c r="O213" s="157">
        <f t="shared" si="31"/>
        <v>0.00012</v>
      </c>
      <c r="P213" s="157">
        <v>0</v>
      </c>
      <c r="Q213" s="157">
        <f t="shared" si="32"/>
        <v>0</v>
      </c>
      <c r="R213" s="157"/>
      <c r="S213" s="157"/>
      <c r="T213" s="158">
        <v>0.445</v>
      </c>
      <c r="U213" s="157">
        <f t="shared" si="33"/>
        <v>1.34</v>
      </c>
      <c r="V213" s="147"/>
      <c r="W213" s="147"/>
      <c r="X213" s="147"/>
      <c r="Y213" s="147"/>
      <c r="Z213" s="147"/>
      <c r="AA213" s="147"/>
      <c r="AB213" s="147"/>
      <c r="AC213" s="147"/>
      <c r="AD213" s="147"/>
      <c r="AE213" s="147" t="s">
        <v>148</v>
      </c>
      <c r="AF213" s="147"/>
      <c r="AG213" s="147"/>
      <c r="AH213" s="147"/>
      <c r="AI213" s="147"/>
      <c r="AJ213" s="147"/>
      <c r="AK213" s="147"/>
      <c r="AL213" s="147"/>
      <c r="AM213" s="147"/>
      <c r="AN213" s="147"/>
      <c r="AO213" s="147"/>
      <c r="AP213" s="147"/>
      <c r="AQ213" s="147"/>
      <c r="AR213" s="147"/>
      <c r="AS213" s="147"/>
      <c r="AT213" s="147"/>
      <c r="AU213" s="147"/>
      <c r="AV213" s="147"/>
      <c r="AW213" s="147"/>
      <c r="AX213" s="147"/>
      <c r="AY213" s="147"/>
      <c r="AZ213" s="147"/>
      <c r="BA213" s="147"/>
      <c r="BB213" s="147"/>
      <c r="BC213" s="147"/>
      <c r="BD213" s="147"/>
      <c r="BE213" s="147"/>
      <c r="BF213" s="147"/>
      <c r="BG213" s="147"/>
      <c r="BH213" s="147"/>
    </row>
    <row r="214" spans="1:60" ht="22.5" outlineLevel="1">
      <c r="A214" s="148">
        <v>106</v>
      </c>
      <c r="B214" s="154" t="s">
        <v>440</v>
      </c>
      <c r="C214" s="185" t="s">
        <v>441</v>
      </c>
      <c r="D214" s="156" t="s">
        <v>217</v>
      </c>
      <c r="E214" s="164">
        <v>3</v>
      </c>
      <c r="F214" s="256">
        <v>0</v>
      </c>
      <c r="G214" s="168">
        <f t="shared" si="34"/>
        <v>0</v>
      </c>
      <c r="H214" s="168">
        <v>2342.31</v>
      </c>
      <c r="I214" s="168">
        <f t="shared" si="28"/>
        <v>7026.93</v>
      </c>
      <c r="J214" s="168">
        <v>257.69000000000005</v>
      </c>
      <c r="K214" s="168">
        <f t="shared" si="29"/>
        <v>773.07</v>
      </c>
      <c r="L214" s="168">
        <v>21</v>
      </c>
      <c r="M214" s="168">
        <f t="shared" si="30"/>
        <v>0</v>
      </c>
      <c r="N214" s="157">
        <v>0.00085</v>
      </c>
      <c r="O214" s="157">
        <f t="shared" si="31"/>
        <v>0.00255</v>
      </c>
      <c r="P214" s="157">
        <v>0</v>
      </c>
      <c r="Q214" s="157">
        <f t="shared" si="32"/>
        <v>0</v>
      </c>
      <c r="R214" s="157"/>
      <c r="S214" s="157"/>
      <c r="T214" s="158">
        <v>0.485</v>
      </c>
      <c r="U214" s="157">
        <f t="shared" si="33"/>
        <v>1.46</v>
      </c>
      <c r="V214" s="147"/>
      <c r="W214" s="147"/>
      <c r="X214" s="147"/>
      <c r="Y214" s="147"/>
      <c r="Z214" s="147"/>
      <c r="AA214" s="147"/>
      <c r="AB214" s="147"/>
      <c r="AC214" s="147"/>
      <c r="AD214" s="147"/>
      <c r="AE214" s="147" t="s">
        <v>148</v>
      </c>
      <c r="AF214" s="147"/>
      <c r="AG214" s="147"/>
      <c r="AH214" s="147"/>
      <c r="AI214" s="147"/>
      <c r="AJ214" s="147"/>
      <c r="AK214" s="147"/>
      <c r="AL214" s="147"/>
      <c r="AM214" s="147"/>
      <c r="AN214" s="147"/>
      <c r="AO214" s="147"/>
      <c r="AP214" s="147"/>
      <c r="AQ214" s="147"/>
      <c r="AR214" s="147"/>
      <c r="AS214" s="147"/>
      <c r="AT214" s="147"/>
      <c r="AU214" s="147"/>
      <c r="AV214" s="147"/>
      <c r="AW214" s="147"/>
      <c r="AX214" s="147"/>
      <c r="AY214" s="147"/>
      <c r="AZ214" s="147"/>
      <c r="BA214" s="147"/>
      <c r="BB214" s="147"/>
      <c r="BC214" s="147"/>
      <c r="BD214" s="147"/>
      <c r="BE214" s="147"/>
      <c r="BF214" s="147"/>
      <c r="BG214" s="147"/>
      <c r="BH214" s="147"/>
    </row>
    <row r="215" spans="1:60" ht="12.75" outlineLevel="1">
      <c r="A215" s="148">
        <v>107</v>
      </c>
      <c r="B215" s="154" t="s">
        <v>442</v>
      </c>
      <c r="C215" s="185" t="s">
        <v>443</v>
      </c>
      <c r="D215" s="156" t="s">
        <v>429</v>
      </c>
      <c r="E215" s="164">
        <v>1</v>
      </c>
      <c r="F215" s="256">
        <v>0</v>
      </c>
      <c r="G215" s="168">
        <f t="shared" si="34"/>
        <v>0</v>
      </c>
      <c r="H215" s="168">
        <v>7500.56</v>
      </c>
      <c r="I215" s="168">
        <f t="shared" si="28"/>
        <v>7500.56</v>
      </c>
      <c r="J215" s="168">
        <v>1319.4399999999996</v>
      </c>
      <c r="K215" s="168">
        <f t="shared" si="29"/>
        <v>1319.44</v>
      </c>
      <c r="L215" s="168">
        <v>21</v>
      </c>
      <c r="M215" s="168">
        <f t="shared" si="30"/>
        <v>0</v>
      </c>
      <c r="N215" s="157">
        <v>0.06482</v>
      </c>
      <c r="O215" s="157">
        <f t="shared" si="31"/>
        <v>0.06482</v>
      </c>
      <c r="P215" s="157">
        <v>0</v>
      </c>
      <c r="Q215" s="157">
        <f t="shared" si="32"/>
        <v>0</v>
      </c>
      <c r="R215" s="157"/>
      <c r="S215" s="157"/>
      <c r="T215" s="158">
        <v>2.858</v>
      </c>
      <c r="U215" s="157">
        <f t="shared" si="33"/>
        <v>2.86</v>
      </c>
      <c r="V215" s="147"/>
      <c r="W215" s="147"/>
      <c r="X215" s="147"/>
      <c r="Y215" s="147"/>
      <c r="Z215" s="147"/>
      <c r="AA215" s="147"/>
      <c r="AB215" s="147"/>
      <c r="AC215" s="147"/>
      <c r="AD215" s="147"/>
      <c r="AE215" s="147" t="s">
        <v>148</v>
      </c>
      <c r="AF215" s="147"/>
      <c r="AG215" s="147"/>
      <c r="AH215" s="147"/>
      <c r="AI215" s="147"/>
      <c r="AJ215" s="147"/>
      <c r="AK215" s="147"/>
      <c r="AL215" s="147"/>
      <c r="AM215" s="147"/>
      <c r="AN215" s="147"/>
      <c r="AO215" s="147"/>
      <c r="AP215" s="147"/>
      <c r="AQ215" s="147"/>
      <c r="AR215" s="147"/>
      <c r="AS215" s="147"/>
      <c r="AT215" s="147"/>
      <c r="AU215" s="147"/>
      <c r="AV215" s="147"/>
      <c r="AW215" s="147"/>
      <c r="AX215" s="147"/>
      <c r="AY215" s="147"/>
      <c r="AZ215" s="147"/>
      <c r="BA215" s="147"/>
      <c r="BB215" s="147"/>
      <c r="BC215" s="147"/>
      <c r="BD215" s="147"/>
      <c r="BE215" s="147"/>
      <c r="BF215" s="147"/>
      <c r="BG215" s="147"/>
      <c r="BH215" s="147"/>
    </row>
    <row r="216" spans="1:60" ht="12.75" outlineLevel="1">
      <c r="A216" s="148">
        <v>108</v>
      </c>
      <c r="B216" s="154" t="s">
        <v>444</v>
      </c>
      <c r="C216" s="185" t="s">
        <v>445</v>
      </c>
      <c r="D216" s="156" t="s">
        <v>429</v>
      </c>
      <c r="E216" s="164">
        <v>9</v>
      </c>
      <c r="F216" s="256">
        <v>0</v>
      </c>
      <c r="G216" s="168">
        <f t="shared" si="34"/>
        <v>0</v>
      </c>
      <c r="H216" s="168">
        <v>0</v>
      </c>
      <c r="I216" s="168">
        <f t="shared" si="28"/>
        <v>0</v>
      </c>
      <c r="J216" s="168">
        <v>207.5</v>
      </c>
      <c r="K216" s="168">
        <f t="shared" si="29"/>
        <v>1867.5</v>
      </c>
      <c r="L216" s="168">
        <v>21</v>
      </c>
      <c r="M216" s="168">
        <f t="shared" si="30"/>
        <v>0</v>
      </c>
      <c r="N216" s="157">
        <v>0</v>
      </c>
      <c r="O216" s="157">
        <f t="shared" si="31"/>
        <v>0</v>
      </c>
      <c r="P216" s="157">
        <v>0</v>
      </c>
      <c r="Q216" s="157">
        <f t="shared" si="32"/>
        <v>0</v>
      </c>
      <c r="R216" s="157"/>
      <c r="S216" s="157"/>
      <c r="T216" s="158">
        <v>0.39</v>
      </c>
      <c r="U216" s="157">
        <f t="shared" si="33"/>
        <v>3.51</v>
      </c>
      <c r="V216" s="147"/>
      <c r="W216" s="147"/>
      <c r="X216" s="147"/>
      <c r="Y216" s="147"/>
      <c r="Z216" s="147"/>
      <c r="AA216" s="147"/>
      <c r="AB216" s="147"/>
      <c r="AC216" s="147"/>
      <c r="AD216" s="147"/>
      <c r="AE216" s="147" t="s">
        <v>148</v>
      </c>
      <c r="AF216" s="147"/>
      <c r="AG216" s="147"/>
      <c r="AH216" s="147"/>
      <c r="AI216" s="147"/>
      <c r="AJ216" s="147"/>
      <c r="AK216" s="147"/>
      <c r="AL216" s="147"/>
      <c r="AM216" s="147"/>
      <c r="AN216" s="147"/>
      <c r="AO216" s="147"/>
      <c r="AP216" s="147"/>
      <c r="AQ216" s="147"/>
      <c r="AR216" s="147"/>
      <c r="AS216" s="147"/>
      <c r="AT216" s="147"/>
      <c r="AU216" s="147"/>
      <c r="AV216" s="147"/>
      <c r="AW216" s="147"/>
      <c r="AX216" s="147"/>
      <c r="AY216" s="147"/>
      <c r="AZ216" s="147"/>
      <c r="BA216" s="147"/>
      <c r="BB216" s="147"/>
      <c r="BC216" s="147"/>
      <c r="BD216" s="147"/>
      <c r="BE216" s="147"/>
      <c r="BF216" s="147"/>
      <c r="BG216" s="147"/>
      <c r="BH216" s="147"/>
    </row>
    <row r="217" spans="1:60" ht="12.75" outlineLevel="1">
      <c r="A217" s="148">
        <v>109</v>
      </c>
      <c r="B217" s="154" t="s">
        <v>61</v>
      </c>
      <c r="C217" s="185" t="s">
        <v>446</v>
      </c>
      <c r="D217" s="156" t="s">
        <v>217</v>
      </c>
      <c r="E217" s="164">
        <v>9</v>
      </c>
      <c r="F217" s="256">
        <v>0</v>
      </c>
      <c r="G217" s="168">
        <f t="shared" si="34"/>
        <v>0</v>
      </c>
      <c r="H217" s="168">
        <v>0</v>
      </c>
      <c r="I217" s="168">
        <f t="shared" si="28"/>
        <v>0</v>
      </c>
      <c r="J217" s="168">
        <v>8500</v>
      </c>
      <c r="K217" s="168">
        <f t="shared" si="29"/>
        <v>76500</v>
      </c>
      <c r="L217" s="168">
        <v>21</v>
      </c>
      <c r="M217" s="168">
        <f t="shared" si="30"/>
        <v>0</v>
      </c>
      <c r="N217" s="157">
        <v>0</v>
      </c>
      <c r="O217" s="157">
        <f t="shared" si="31"/>
        <v>0</v>
      </c>
      <c r="P217" s="157">
        <v>0</v>
      </c>
      <c r="Q217" s="157">
        <f t="shared" si="32"/>
        <v>0</v>
      </c>
      <c r="R217" s="157"/>
      <c r="S217" s="157"/>
      <c r="T217" s="158">
        <v>0</v>
      </c>
      <c r="U217" s="157">
        <f t="shared" si="33"/>
        <v>0</v>
      </c>
      <c r="V217" s="147"/>
      <c r="W217" s="147"/>
      <c r="X217" s="147"/>
      <c r="Y217" s="147"/>
      <c r="Z217" s="147"/>
      <c r="AA217" s="147"/>
      <c r="AB217" s="147"/>
      <c r="AC217" s="147"/>
      <c r="AD217" s="147"/>
      <c r="AE217" s="147" t="s">
        <v>148</v>
      </c>
      <c r="AF217" s="147"/>
      <c r="AG217" s="147"/>
      <c r="AH217" s="147"/>
      <c r="AI217" s="147"/>
      <c r="AJ217" s="147"/>
      <c r="AK217" s="147"/>
      <c r="AL217" s="147"/>
      <c r="AM217" s="147"/>
      <c r="AN217" s="147"/>
      <c r="AO217" s="147"/>
      <c r="AP217" s="147"/>
      <c r="AQ217" s="147"/>
      <c r="AR217" s="147"/>
      <c r="AS217" s="147"/>
      <c r="AT217" s="147"/>
      <c r="AU217" s="147"/>
      <c r="AV217" s="147"/>
      <c r="AW217" s="147"/>
      <c r="AX217" s="147"/>
      <c r="AY217" s="147"/>
      <c r="AZ217" s="147"/>
      <c r="BA217" s="147"/>
      <c r="BB217" s="147"/>
      <c r="BC217" s="147"/>
      <c r="BD217" s="147"/>
      <c r="BE217" s="147"/>
      <c r="BF217" s="147"/>
      <c r="BG217" s="147"/>
      <c r="BH217" s="147"/>
    </row>
    <row r="218" spans="1:60" ht="12.75" outlineLevel="1">
      <c r="A218" s="148">
        <v>110</v>
      </c>
      <c r="B218" s="154" t="s">
        <v>447</v>
      </c>
      <c r="C218" s="185" t="s">
        <v>448</v>
      </c>
      <c r="D218" s="156" t="s">
        <v>0</v>
      </c>
      <c r="E218" s="164">
        <v>1510.425</v>
      </c>
      <c r="F218" s="256">
        <v>0</v>
      </c>
      <c r="G218" s="168">
        <f t="shared" si="34"/>
        <v>0</v>
      </c>
      <c r="H218" s="168">
        <v>0</v>
      </c>
      <c r="I218" s="168">
        <f t="shared" si="28"/>
        <v>0</v>
      </c>
      <c r="J218" s="168">
        <v>0.35</v>
      </c>
      <c r="K218" s="168">
        <f t="shared" si="29"/>
        <v>528.65</v>
      </c>
      <c r="L218" s="168">
        <v>21</v>
      </c>
      <c r="M218" s="168">
        <f t="shared" si="30"/>
        <v>0</v>
      </c>
      <c r="N218" s="157">
        <v>0</v>
      </c>
      <c r="O218" s="157">
        <f t="shared" si="31"/>
        <v>0</v>
      </c>
      <c r="P218" s="157">
        <v>0</v>
      </c>
      <c r="Q218" s="157">
        <f t="shared" si="32"/>
        <v>0</v>
      </c>
      <c r="R218" s="157"/>
      <c r="S218" s="157"/>
      <c r="T218" s="158">
        <v>0</v>
      </c>
      <c r="U218" s="157">
        <f t="shared" si="33"/>
        <v>0</v>
      </c>
      <c r="V218" s="147"/>
      <c r="W218" s="147"/>
      <c r="X218" s="147"/>
      <c r="Y218" s="147"/>
      <c r="Z218" s="147"/>
      <c r="AA218" s="147"/>
      <c r="AB218" s="147"/>
      <c r="AC218" s="147"/>
      <c r="AD218" s="147"/>
      <c r="AE218" s="147" t="s">
        <v>148</v>
      </c>
      <c r="AF218" s="147"/>
      <c r="AG218" s="147"/>
      <c r="AH218" s="147"/>
      <c r="AI218" s="147"/>
      <c r="AJ218" s="147"/>
      <c r="AK218" s="147"/>
      <c r="AL218" s="147"/>
      <c r="AM218" s="147"/>
      <c r="AN218" s="147"/>
      <c r="AO218" s="147"/>
      <c r="AP218" s="147"/>
      <c r="AQ218" s="147"/>
      <c r="AR218" s="147"/>
      <c r="AS218" s="147"/>
      <c r="AT218" s="147"/>
      <c r="AU218" s="147"/>
      <c r="AV218" s="147"/>
      <c r="AW218" s="147"/>
      <c r="AX218" s="147"/>
      <c r="AY218" s="147"/>
      <c r="AZ218" s="147"/>
      <c r="BA218" s="147"/>
      <c r="BB218" s="147"/>
      <c r="BC218" s="147"/>
      <c r="BD218" s="147"/>
      <c r="BE218" s="147"/>
      <c r="BF218" s="147"/>
      <c r="BG218" s="147"/>
      <c r="BH218" s="147"/>
    </row>
    <row r="219" spans="1:31" ht="12.75">
      <c r="A219" s="149" t="s">
        <v>143</v>
      </c>
      <c r="B219" s="155" t="s">
        <v>94</v>
      </c>
      <c r="C219" s="187" t="s">
        <v>95</v>
      </c>
      <c r="D219" s="160"/>
      <c r="E219" s="166"/>
      <c r="F219" s="169"/>
      <c r="G219" s="169">
        <f>SUMIF(AE220:AE222,"&lt;&gt;NOR",G220:G222)</f>
        <v>0</v>
      </c>
      <c r="H219" s="169"/>
      <c r="I219" s="169">
        <f>SUM(I220:I222)</f>
        <v>50107.8</v>
      </c>
      <c r="J219" s="169"/>
      <c r="K219" s="169">
        <f>SUM(K220:K222)</f>
        <v>5285.4</v>
      </c>
      <c r="L219" s="169"/>
      <c r="M219" s="169">
        <f>SUM(M220:M222)</f>
        <v>0</v>
      </c>
      <c r="N219" s="161"/>
      <c r="O219" s="161">
        <f>SUM(O220:O222)</f>
        <v>0.036649999999999995</v>
      </c>
      <c r="P219" s="161"/>
      <c r="Q219" s="161">
        <f>SUM(Q220:Q222)</f>
        <v>0</v>
      </c>
      <c r="R219" s="161"/>
      <c r="S219" s="161"/>
      <c r="T219" s="162"/>
      <c r="U219" s="161">
        <f>SUM(U220:U222)</f>
        <v>8.85</v>
      </c>
      <c r="AE219" t="s">
        <v>144</v>
      </c>
    </row>
    <row r="220" spans="1:60" ht="12.75" outlineLevel="1">
      <c r="A220" s="148">
        <v>111</v>
      </c>
      <c r="B220" s="154" t="s">
        <v>449</v>
      </c>
      <c r="C220" s="185" t="s">
        <v>450</v>
      </c>
      <c r="D220" s="156" t="s">
        <v>429</v>
      </c>
      <c r="E220" s="164">
        <v>5</v>
      </c>
      <c r="F220" s="256">
        <v>0</v>
      </c>
      <c r="G220" s="168">
        <f>F220*E220</f>
        <v>0</v>
      </c>
      <c r="H220" s="168">
        <v>7566.56</v>
      </c>
      <c r="I220" s="168">
        <f>ROUND(E220*H220,2)</f>
        <v>37832.8</v>
      </c>
      <c r="J220" s="168">
        <v>1018.4399999999996</v>
      </c>
      <c r="K220" s="168">
        <f>ROUND(E220*J220,2)</f>
        <v>5092.2</v>
      </c>
      <c r="L220" s="168">
        <v>21</v>
      </c>
      <c r="M220" s="168">
        <f>G220*(1+L220/100)</f>
        <v>0</v>
      </c>
      <c r="N220" s="157">
        <v>0.00701</v>
      </c>
      <c r="O220" s="157">
        <f>ROUND(E220*N220,5)</f>
        <v>0.03505</v>
      </c>
      <c r="P220" s="157">
        <v>0</v>
      </c>
      <c r="Q220" s="157">
        <f>ROUND(E220*P220,5)</f>
        <v>0</v>
      </c>
      <c r="R220" s="157"/>
      <c r="S220" s="157"/>
      <c r="T220" s="158">
        <v>1.77</v>
      </c>
      <c r="U220" s="157">
        <f>ROUND(E220*T220,2)</f>
        <v>8.85</v>
      </c>
      <c r="V220" s="147"/>
      <c r="W220" s="147"/>
      <c r="X220" s="147"/>
      <c r="Y220" s="147"/>
      <c r="Z220" s="147"/>
      <c r="AA220" s="147"/>
      <c r="AB220" s="147"/>
      <c r="AC220" s="147"/>
      <c r="AD220" s="147"/>
      <c r="AE220" s="147" t="s">
        <v>148</v>
      </c>
      <c r="AF220" s="147"/>
      <c r="AG220" s="147"/>
      <c r="AH220" s="147"/>
      <c r="AI220" s="147"/>
      <c r="AJ220" s="147"/>
      <c r="AK220" s="147"/>
      <c r="AL220" s="147"/>
      <c r="AM220" s="147"/>
      <c r="AN220" s="147"/>
      <c r="AO220" s="147"/>
      <c r="AP220" s="147"/>
      <c r="AQ220" s="147"/>
      <c r="AR220" s="147"/>
      <c r="AS220" s="147"/>
      <c r="AT220" s="147"/>
      <c r="AU220" s="147"/>
      <c r="AV220" s="147"/>
      <c r="AW220" s="147"/>
      <c r="AX220" s="147"/>
      <c r="AY220" s="147"/>
      <c r="AZ220" s="147"/>
      <c r="BA220" s="147"/>
      <c r="BB220" s="147"/>
      <c r="BC220" s="147"/>
      <c r="BD220" s="147"/>
      <c r="BE220" s="147"/>
      <c r="BF220" s="147"/>
      <c r="BG220" s="147"/>
      <c r="BH220" s="147"/>
    </row>
    <row r="221" spans="1:60" ht="12.75" outlineLevel="1">
      <c r="A221" s="148">
        <v>112</v>
      </c>
      <c r="B221" s="154" t="s">
        <v>451</v>
      </c>
      <c r="C221" s="185" t="s">
        <v>452</v>
      </c>
      <c r="D221" s="156" t="s">
        <v>217</v>
      </c>
      <c r="E221" s="164">
        <v>5</v>
      </c>
      <c r="F221" s="256">
        <v>0</v>
      </c>
      <c r="G221" s="168">
        <f>F221*E221</f>
        <v>0</v>
      </c>
      <c r="H221" s="168">
        <v>2455</v>
      </c>
      <c r="I221" s="168">
        <f>ROUND(E221*H221,2)</f>
        <v>12275</v>
      </c>
      <c r="J221" s="168">
        <v>0</v>
      </c>
      <c r="K221" s="168">
        <f>ROUND(E221*J221,2)</f>
        <v>0</v>
      </c>
      <c r="L221" s="168">
        <v>21</v>
      </c>
      <c r="M221" s="168">
        <f>G221*(1+L221/100)</f>
        <v>0</v>
      </c>
      <c r="N221" s="157">
        <v>0.00032</v>
      </c>
      <c r="O221" s="157">
        <f>ROUND(E221*N221,5)</f>
        <v>0.0016</v>
      </c>
      <c r="P221" s="157">
        <v>0</v>
      </c>
      <c r="Q221" s="157">
        <f>ROUND(E221*P221,5)</f>
        <v>0</v>
      </c>
      <c r="R221" s="157"/>
      <c r="S221" s="157"/>
      <c r="T221" s="158">
        <v>0</v>
      </c>
      <c r="U221" s="157">
        <f>ROUND(E221*T221,2)</f>
        <v>0</v>
      </c>
      <c r="V221" s="147"/>
      <c r="W221" s="147"/>
      <c r="X221" s="147"/>
      <c r="Y221" s="147"/>
      <c r="Z221" s="147"/>
      <c r="AA221" s="147"/>
      <c r="AB221" s="147"/>
      <c r="AC221" s="147"/>
      <c r="AD221" s="147"/>
      <c r="AE221" s="147" t="s">
        <v>189</v>
      </c>
      <c r="AF221" s="147"/>
      <c r="AG221" s="147"/>
      <c r="AH221" s="147"/>
      <c r="AI221" s="147"/>
      <c r="AJ221" s="147"/>
      <c r="AK221" s="147"/>
      <c r="AL221" s="147"/>
      <c r="AM221" s="147"/>
      <c r="AN221" s="147"/>
      <c r="AO221" s="147"/>
      <c r="AP221" s="147"/>
      <c r="AQ221" s="147"/>
      <c r="AR221" s="147"/>
      <c r="AS221" s="147"/>
      <c r="AT221" s="147"/>
      <c r="AU221" s="147"/>
      <c r="AV221" s="147"/>
      <c r="AW221" s="147"/>
      <c r="AX221" s="147"/>
      <c r="AY221" s="147"/>
      <c r="AZ221" s="147"/>
      <c r="BA221" s="147"/>
      <c r="BB221" s="147"/>
      <c r="BC221" s="147"/>
      <c r="BD221" s="147"/>
      <c r="BE221" s="147"/>
      <c r="BF221" s="147"/>
      <c r="BG221" s="147"/>
      <c r="BH221" s="147"/>
    </row>
    <row r="222" spans="1:60" ht="22.5" outlineLevel="1">
      <c r="A222" s="148">
        <v>113</v>
      </c>
      <c r="B222" s="154" t="s">
        <v>453</v>
      </c>
      <c r="C222" s="185" t="s">
        <v>454</v>
      </c>
      <c r="D222" s="156" t="s">
        <v>0</v>
      </c>
      <c r="E222" s="164">
        <v>552</v>
      </c>
      <c r="F222" s="256">
        <v>0</v>
      </c>
      <c r="G222" s="168">
        <f>F222*E222</f>
        <v>0</v>
      </c>
      <c r="H222" s="168">
        <v>0</v>
      </c>
      <c r="I222" s="168">
        <f>ROUND(E222*H222,2)</f>
        <v>0</v>
      </c>
      <c r="J222" s="168">
        <v>0.35</v>
      </c>
      <c r="K222" s="168">
        <f>ROUND(E222*J222,2)</f>
        <v>193.2</v>
      </c>
      <c r="L222" s="168">
        <v>21</v>
      </c>
      <c r="M222" s="168">
        <f>G222*(1+L222/100)</f>
        <v>0</v>
      </c>
      <c r="N222" s="157">
        <v>0</v>
      </c>
      <c r="O222" s="157">
        <f>ROUND(E222*N222,5)</f>
        <v>0</v>
      </c>
      <c r="P222" s="157">
        <v>0</v>
      </c>
      <c r="Q222" s="157">
        <f>ROUND(E222*P222,5)</f>
        <v>0</v>
      </c>
      <c r="R222" s="157"/>
      <c r="S222" s="157"/>
      <c r="T222" s="158">
        <v>0</v>
      </c>
      <c r="U222" s="157">
        <f>ROUND(E222*T222,2)</f>
        <v>0</v>
      </c>
      <c r="V222" s="147"/>
      <c r="W222" s="147"/>
      <c r="X222" s="147"/>
      <c r="Y222" s="147"/>
      <c r="Z222" s="147"/>
      <c r="AA222" s="147"/>
      <c r="AB222" s="147"/>
      <c r="AC222" s="147"/>
      <c r="AD222" s="147"/>
      <c r="AE222" s="147" t="s">
        <v>148</v>
      </c>
      <c r="AF222" s="147"/>
      <c r="AG222" s="147"/>
      <c r="AH222" s="147"/>
      <c r="AI222" s="147"/>
      <c r="AJ222" s="147"/>
      <c r="AK222" s="147"/>
      <c r="AL222" s="147"/>
      <c r="AM222" s="147"/>
      <c r="AN222" s="147"/>
      <c r="AO222" s="147"/>
      <c r="AP222" s="147"/>
      <c r="AQ222" s="147"/>
      <c r="AR222" s="147"/>
      <c r="AS222" s="147"/>
      <c r="AT222" s="147"/>
      <c r="AU222" s="147"/>
      <c r="AV222" s="147"/>
      <c r="AW222" s="147"/>
      <c r="AX222" s="147"/>
      <c r="AY222" s="147"/>
      <c r="AZ222" s="147"/>
      <c r="BA222" s="147"/>
      <c r="BB222" s="147"/>
      <c r="BC222" s="147"/>
      <c r="BD222" s="147"/>
      <c r="BE222" s="147"/>
      <c r="BF222" s="147"/>
      <c r="BG222" s="147"/>
      <c r="BH222" s="147"/>
    </row>
    <row r="223" spans="1:31" ht="12.75">
      <c r="A223" s="149" t="s">
        <v>143</v>
      </c>
      <c r="B223" s="155" t="s">
        <v>96</v>
      </c>
      <c r="C223" s="187" t="s">
        <v>97</v>
      </c>
      <c r="D223" s="160"/>
      <c r="E223" s="166"/>
      <c r="F223" s="169"/>
      <c r="G223" s="169">
        <f>SUMIF(AE224:AE238,"&lt;&gt;NOR",G224:G238)</f>
        <v>0</v>
      </c>
      <c r="H223" s="169"/>
      <c r="I223" s="169">
        <f>SUM(I224:I238)</f>
        <v>57221.98</v>
      </c>
      <c r="J223" s="169"/>
      <c r="K223" s="169">
        <f>SUM(K224:K238)</f>
        <v>82665.09</v>
      </c>
      <c r="L223" s="169"/>
      <c r="M223" s="169">
        <f>SUM(M224:M238)</f>
        <v>0</v>
      </c>
      <c r="N223" s="161"/>
      <c r="O223" s="161">
        <f>SUM(O224:O238)</f>
        <v>2.70889</v>
      </c>
      <c r="P223" s="161"/>
      <c r="Q223" s="161">
        <f>SUM(Q224:Q238)</f>
        <v>0</v>
      </c>
      <c r="R223" s="161"/>
      <c r="S223" s="161"/>
      <c r="T223" s="162"/>
      <c r="U223" s="161">
        <f>SUM(U224:U238)</f>
        <v>107.70999999999998</v>
      </c>
      <c r="AE223" t="s">
        <v>144</v>
      </c>
    </row>
    <row r="224" spans="1:60" ht="22.5" outlineLevel="1">
      <c r="A224" s="148">
        <v>114</v>
      </c>
      <c r="B224" s="154" t="s">
        <v>455</v>
      </c>
      <c r="C224" s="185" t="s">
        <v>456</v>
      </c>
      <c r="D224" s="156" t="s">
        <v>267</v>
      </c>
      <c r="E224" s="164">
        <v>48</v>
      </c>
      <c r="F224" s="256">
        <v>0</v>
      </c>
      <c r="G224" s="168">
        <f>E224*F224</f>
        <v>0</v>
      </c>
      <c r="H224" s="168">
        <v>181.21</v>
      </c>
      <c r="I224" s="168">
        <f>ROUND(E224*H224,2)</f>
        <v>8698.08</v>
      </c>
      <c r="J224" s="168">
        <v>289.78999999999996</v>
      </c>
      <c r="K224" s="168">
        <f>ROUND(E224*J224,2)</f>
        <v>13909.92</v>
      </c>
      <c r="L224" s="168">
        <v>21</v>
      </c>
      <c r="M224" s="168">
        <f>G224*(1+L224/100)</f>
        <v>0</v>
      </c>
      <c r="N224" s="157">
        <v>0.00962</v>
      </c>
      <c r="O224" s="157">
        <f>ROUND(E224*N224,5)</f>
        <v>0.46176</v>
      </c>
      <c r="P224" s="157">
        <v>0</v>
      </c>
      <c r="Q224" s="157">
        <f>ROUND(E224*P224,5)</f>
        <v>0</v>
      </c>
      <c r="R224" s="157"/>
      <c r="S224" s="157"/>
      <c r="T224" s="158">
        <v>0.42005</v>
      </c>
      <c r="U224" s="157">
        <f>ROUND(E224*T224,2)</f>
        <v>20.16</v>
      </c>
      <c r="V224" s="147"/>
      <c r="W224" s="147"/>
      <c r="X224" s="147"/>
      <c r="Y224" s="147"/>
      <c r="Z224" s="147"/>
      <c r="AA224" s="147"/>
      <c r="AB224" s="147"/>
      <c r="AC224" s="147"/>
      <c r="AD224" s="147"/>
      <c r="AE224" s="147" t="s">
        <v>178</v>
      </c>
      <c r="AF224" s="147"/>
      <c r="AG224" s="147"/>
      <c r="AH224" s="147"/>
      <c r="AI224" s="147"/>
      <c r="AJ224" s="147"/>
      <c r="AK224" s="147"/>
      <c r="AL224" s="147"/>
      <c r="AM224" s="147"/>
      <c r="AN224" s="147"/>
      <c r="AO224" s="147"/>
      <c r="AP224" s="147"/>
      <c r="AQ224" s="147"/>
      <c r="AR224" s="147"/>
      <c r="AS224" s="147"/>
      <c r="AT224" s="147"/>
      <c r="AU224" s="147"/>
      <c r="AV224" s="147"/>
      <c r="AW224" s="147"/>
      <c r="AX224" s="147"/>
      <c r="AY224" s="147"/>
      <c r="AZ224" s="147"/>
      <c r="BA224" s="147"/>
      <c r="BB224" s="147"/>
      <c r="BC224" s="147"/>
      <c r="BD224" s="147"/>
      <c r="BE224" s="147"/>
      <c r="BF224" s="147"/>
      <c r="BG224" s="147"/>
      <c r="BH224" s="147"/>
    </row>
    <row r="225" spans="1:60" ht="12.75" outlineLevel="1">
      <c r="A225" s="148"/>
      <c r="B225" s="154"/>
      <c r="C225" s="186" t="s">
        <v>457</v>
      </c>
      <c r="D225" s="159"/>
      <c r="E225" s="165">
        <v>48</v>
      </c>
      <c r="F225" s="168"/>
      <c r="G225" s="168"/>
      <c r="H225" s="168"/>
      <c r="I225" s="168"/>
      <c r="J225" s="168"/>
      <c r="K225" s="168"/>
      <c r="L225" s="168"/>
      <c r="M225" s="168"/>
      <c r="N225" s="157"/>
      <c r="O225" s="157"/>
      <c r="P225" s="157"/>
      <c r="Q225" s="157"/>
      <c r="R225" s="157"/>
      <c r="S225" s="157"/>
      <c r="T225" s="158"/>
      <c r="U225" s="157"/>
      <c r="V225" s="147"/>
      <c r="W225" s="147"/>
      <c r="X225" s="147"/>
      <c r="Y225" s="147"/>
      <c r="Z225" s="147"/>
      <c r="AA225" s="147"/>
      <c r="AB225" s="147"/>
      <c r="AC225" s="147"/>
      <c r="AD225" s="147"/>
      <c r="AE225" s="147" t="s">
        <v>150</v>
      </c>
      <c r="AF225" s="147">
        <v>0</v>
      </c>
      <c r="AG225" s="147"/>
      <c r="AH225" s="147"/>
      <c r="AI225" s="147"/>
      <c r="AJ225" s="147"/>
      <c r="AK225" s="147"/>
      <c r="AL225" s="147"/>
      <c r="AM225" s="147"/>
      <c r="AN225" s="147"/>
      <c r="AO225" s="147"/>
      <c r="AP225" s="147"/>
      <c r="AQ225" s="147"/>
      <c r="AR225" s="147"/>
      <c r="AS225" s="147"/>
      <c r="AT225" s="147"/>
      <c r="AU225" s="147"/>
      <c r="AV225" s="147"/>
      <c r="AW225" s="147"/>
      <c r="AX225" s="147"/>
      <c r="AY225" s="147"/>
      <c r="AZ225" s="147"/>
      <c r="BA225" s="147"/>
      <c r="BB225" s="147"/>
      <c r="BC225" s="147"/>
      <c r="BD225" s="147"/>
      <c r="BE225" s="147"/>
      <c r="BF225" s="147"/>
      <c r="BG225" s="147"/>
      <c r="BH225" s="147"/>
    </row>
    <row r="226" spans="1:60" ht="22.5" outlineLevel="1">
      <c r="A226" s="148">
        <v>115</v>
      </c>
      <c r="B226" s="154" t="s">
        <v>458</v>
      </c>
      <c r="C226" s="185" t="s">
        <v>459</v>
      </c>
      <c r="D226" s="156" t="s">
        <v>267</v>
      </c>
      <c r="E226" s="164">
        <v>34.05</v>
      </c>
      <c r="F226" s="256">
        <v>0</v>
      </c>
      <c r="G226" s="168">
        <f aca="true" t="shared" si="35" ref="G225:G238">E226*F226</f>
        <v>0</v>
      </c>
      <c r="H226" s="168">
        <v>280.29</v>
      </c>
      <c r="I226" s="168">
        <f>ROUND(E226*H226,2)</f>
        <v>9543.87</v>
      </c>
      <c r="J226" s="168">
        <v>298.71</v>
      </c>
      <c r="K226" s="168">
        <f>ROUND(E226*J226,2)</f>
        <v>10171.08</v>
      </c>
      <c r="L226" s="168">
        <v>21</v>
      </c>
      <c r="M226" s="168">
        <f>G226*(1+L226/100)</f>
        <v>0</v>
      </c>
      <c r="N226" s="157">
        <v>0.01483</v>
      </c>
      <c r="O226" s="157">
        <f>ROUND(E226*N226,5)</f>
        <v>0.50496</v>
      </c>
      <c r="P226" s="157">
        <v>0</v>
      </c>
      <c r="Q226" s="157">
        <f>ROUND(E226*P226,5)</f>
        <v>0</v>
      </c>
      <c r="R226" s="157"/>
      <c r="S226" s="157"/>
      <c r="T226" s="158">
        <v>0.42917</v>
      </c>
      <c r="U226" s="157">
        <f>ROUND(E226*T226,2)</f>
        <v>14.61</v>
      </c>
      <c r="V226" s="147"/>
      <c r="W226" s="147"/>
      <c r="X226" s="147"/>
      <c r="Y226" s="147"/>
      <c r="Z226" s="147"/>
      <c r="AA226" s="147"/>
      <c r="AB226" s="147"/>
      <c r="AC226" s="147"/>
      <c r="AD226" s="147"/>
      <c r="AE226" s="147" t="s">
        <v>178</v>
      </c>
      <c r="AF226" s="147"/>
      <c r="AG226" s="147"/>
      <c r="AH226" s="147"/>
      <c r="AI226" s="147"/>
      <c r="AJ226" s="147"/>
      <c r="AK226" s="147"/>
      <c r="AL226" s="147"/>
      <c r="AM226" s="147"/>
      <c r="AN226" s="147"/>
      <c r="AO226" s="147"/>
      <c r="AP226" s="147"/>
      <c r="AQ226" s="147"/>
      <c r="AR226" s="147"/>
      <c r="AS226" s="147"/>
      <c r="AT226" s="147"/>
      <c r="AU226" s="147"/>
      <c r="AV226" s="147"/>
      <c r="AW226" s="147"/>
      <c r="AX226" s="147"/>
      <c r="AY226" s="147"/>
      <c r="AZ226" s="147"/>
      <c r="BA226" s="147"/>
      <c r="BB226" s="147"/>
      <c r="BC226" s="147"/>
      <c r="BD226" s="147"/>
      <c r="BE226" s="147"/>
      <c r="BF226" s="147"/>
      <c r="BG226" s="147"/>
      <c r="BH226" s="147"/>
    </row>
    <row r="227" spans="1:60" ht="12.75" outlineLevel="1">
      <c r="A227" s="148"/>
      <c r="B227" s="154"/>
      <c r="C227" s="186" t="s">
        <v>460</v>
      </c>
      <c r="D227" s="159"/>
      <c r="E227" s="165">
        <v>22.65</v>
      </c>
      <c r="F227" s="168"/>
      <c r="G227" s="168"/>
      <c r="H227" s="168"/>
      <c r="I227" s="168"/>
      <c r="J227" s="168"/>
      <c r="K227" s="168"/>
      <c r="L227" s="168"/>
      <c r="M227" s="168"/>
      <c r="N227" s="157"/>
      <c r="O227" s="157"/>
      <c r="P227" s="157"/>
      <c r="Q227" s="157"/>
      <c r="R227" s="157"/>
      <c r="S227" s="157"/>
      <c r="T227" s="158"/>
      <c r="U227" s="157"/>
      <c r="V227" s="147"/>
      <c r="W227" s="147"/>
      <c r="X227" s="147"/>
      <c r="Y227" s="147"/>
      <c r="Z227" s="147"/>
      <c r="AA227" s="147"/>
      <c r="AB227" s="147"/>
      <c r="AC227" s="147"/>
      <c r="AD227" s="147"/>
      <c r="AE227" s="147" t="s">
        <v>150</v>
      </c>
      <c r="AF227" s="147">
        <v>0</v>
      </c>
      <c r="AG227" s="147"/>
      <c r="AH227" s="147"/>
      <c r="AI227" s="147"/>
      <c r="AJ227" s="147"/>
      <c r="AK227" s="147"/>
      <c r="AL227" s="147"/>
      <c r="AM227" s="147"/>
      <c r="AN227" s="147"/>
      <c r="AO227" s="147"/>
      <c r="AP227" s="147"/>
      <c r="AQ227" s="147"/>
      <c r="AR227" s="147"/>
      <c r="AS227" s="147"/>
      <c r="AT227" s="147"/>
      <c r="AU227" s="147"/>
      <c r="AV227" s="147"/>
      <c r="AW227" s="147"/>
      <c r="AX227" s="147"/>
      <c r="AY227" s="147"/>
      <c r="AZ227" s="147"/>
      <c r="BA227" s="147"/>
      <c r="BB227" s="147"/>
      <c r="BC227" s="147"/>
      <c r="BD227" s="147"/>
      <c r="BE227" s="147"/>
      <c r="BF227" s="147"/>
      <c r="BG227" s="147"/>
      <c r="BH227" s="147"/>
    </row>
    <row r="228" spans="1:60" ht="12.75" outlineLevel="1">
      <c r="A228" s="148"/>
      <c r="B228" s="154"/>
      <c r="C228" s="186" t="s">
        <v>461</v>
      </c>
      <c r="D228" s="159"/>
      <c r="E228" s="165">
        <v>11.4</v>
      </c>
      <c r="F228" s="168"/>
      <c r="G228" s="168"/>
      <c r="H228" s="168"/>
      <c r="I228" s="168"/>
      <c r="J228" s="168"/>
      <c r="K228" s="168"/>
      <c r="L228" s="168"/>
      <c r="M228" s="168"/>
      <c r="N228" s="157"/>
      <c r="O228" s="157"/>
      <c r="P228" s="157"/>
      <c r="Q228" s="157"/>
      <c r="R228" s="157"/>
      <c r="S228" s="157"/>
      <c r="T228" s="158"/>
      <c r="U228" s="157"/>
      <c r="V228" s="147"/>
      <c r="W228" s="147"/>
      <c r="X228" s="147"/>
      <c r="Y228" s="147"/>
      <c r="Z228" s="147"/>
      <c r="AA228" s="147"/>
      <c r="AB228" s="147"/>
      <c r="AC228" s="147"/>
      <c r="AD228" s="147"/>
      <c r="AE228" s="147" t="s">
        <v>150</v>
      </c>
      <c r="AF228" s="147">
        <v>0</v>
      </c>
      <c r="AG228" s="147"/>
      <c r="AH228" s="147"/>
      <c r="AI228" s="147"/>
      <c r="AJ228" s="147"/>
      <c r="AK228" s="147"/>
      <c r="AL228" s="147"/>
      <c r="AM228" s="147"/>
      <c r="AN228" s="147"/>
      <c r="AO228" s="147"/>
      <c r="AP228" s="147"/>
      <c r="AQ228" s="147"/>
      <c r="AR228" s="147"/>
      <c r="AS228" s="147"/>
      <c r="AT228" s="147"/>
      <c r="AU228" s="147"/>
      <c r="AV228" s="147"/>
      <c r="AW228" s="147"/>
      <c r="AX228" s="147"/>
      <c r="AY228" s="147"/>
      <c r="AZ228" s="147"/>
      <c r="BA228" s="147"/>
      <c r="BB228" s="147"/>
      <c r="BC228" s="147"/>
      <c r="BD228" s="147"/>
      <c r="BE228" s="147"/>
      <c r="BF228" s="147"/>
      <c r="BG228" s="147"/>
      <c r="BH228" s="147"/>
    </row>
    <row r="229" spans="1:60" ht="22.5" outlineLevel="1">
      <c r="A229" s="148">
        <v>116</v>
      </c>
      <c r="B229" s="154" t="s">
        <v>455</v>
      </c>
      <c r="C229" s="185" t="s">
        <v>462</v>
      </c>
      <c r="D229" s="156" t="s">
        <v>267</v>
      </c>
      <c r="E229" s="164">
        <v>73.98</v>
      </c>
      <c r="F229" s="256">
        <v>0</v>
      </c>
      <c r="G229" s="168">
        <f t="shared" si="35"/>
        <v>0</v>
      </c>
      <c r="H229" s="168">
        <v>181.21</v>
      </c>
      <c r="I229" s="168">
        <f>ROUND(E229*H229,2)</f>
        <v>13405.92</v>
      </c>
      <c r="J229" s="168">
        <v>289.78999999999996</v>
      </c>
      <c r="K229" s="168">
        <f>ROUND(E229*J229,2)</f>
        <v>21438.66</v>
      </c>
      <c r="L229" s="168">
        <v>21</v>
      </c>
      <c r="M229" s="168">
        <f>G229*(1+L229/100)</f>
        <v>0</v>
      </c>
      <c r="N229" s="157">
        <v>0.00962</v>
      </c>
      <c r="O229" s="157">
        <f>ROUND(E229*N229,5)</f>
        <v>0.71169</v>
      </c>
      <c r="P229" s="157">
        <v>0</v>
      </c>
      <c r="Q229" s="157">
        <f>ROUND(E229*P229,5)</f>
        <v>0</v>
      </c>
      <c r="R229" s="157"/>
      <c r="S229" s="157"/>
      <c r="T229" s="158">
        <v>0.42005</v>
      </c>
      <c r="U229" s="157">
        <f>ROUND(E229*T229,2)</f>
        <v>31.08</v>
      </c>
      <c r="V229" s="147"/>
      <c r="W229" s="147"/>
      <c r="X229" s="147"/>
      <c r="Y229" s="147"/>
      <c r="Z229" s="147"/>
      <c r="AA229" s="147"/>
      <c r="AB229" s="147"/>
      <c r="AC229" s="147"/>
      <c r="AD229" s="147"/>
      <c r="AE229" s="147" t="s">
        <v>178</v>
      </c>
      <c r="AF229" s="147"/>
      <c r="AG229" s="147"/>
      <c r="AH229" s="147"/>
      <c r="AI229" s="147"/>
      <c r="AJ229" s="147"/>
      <c r="AK229" s="147"/>
      <c r="AL229" s="147"/>
      <c r="AM229" s="147"/>
      <c r="AN229" s="147"/>
      <c r="AO229" s="147"/>
      <c r="AP229" s="147"/>
      <c r="AQ229" s="147"/>
      <c r="AR229" s="147"/>
      <c r="AS229" s="147"/>
      <c r="AT229" s="147"/>
      <c r="AU229" s="147"/>
      <c r="AV229" s="147"/>
      <c r="AW229" s="147"/>
      <c r="AX229" s="147"/>
      <c r="AY229" s="147"/>
      <c r="AZ229" s="147"/>
      <c r="BA229" s="147"/>
      <c r="BB229" s="147"/>
      <c r="BC229" s="147"/>
      <c r="BD229" s="147"/>
      <c r="BE229" s="147"/>
      <c r="BF229" s="147"/>
      <c r="BG229" s="147"/>
      <c r="BH229" s="147"/>
    </row>
    <row r="230" spans="1:60" ht="12.75" outlineLevel="1">
      <c r="A230" s="148"/>
      <c r="B230" s="154"/>
      <c r="C230" s="186" t="s">
        <v>463</v>
      </c>
      <c r="D230" s="159"/>
      <c r="E230" s="165">
        <v>73.98</v>
      </c>
      <c r="F230" s="168"/>
      <c r="G230" s="168"/>
      <c r="H230" s="168"/>
      <c r="I230" s="168"/>
      <c r="J230" s="168"/>
      <c r="K230" s="168"/>
      <c r="L230" s="168"/>
      <c r="M230" s="168"/>
      <c r="N230" s="157"/>
      <c r="O230" s="157"/>
      <c r="P230" s="157"/>
      <c r="Q230" s="157"/>
      <c r="R230" s="157"/>
      <c r="S230" s="157"/>
      <c r="T230" s="158"/>
      <c r="U230" s="157"/>
      <c r="V230" s="147"/>
      <c r="W230" s="147"/>
      <c r="X230" s="147"/>
      <c r="Y230" s="147"/>
      <c r="Z230" s="147"/>
      <c r="AA230" s="147"/>
      <c r="AB230" s="147"/>
      <c r="AC230" s="147"/>
      <c r="AD230" s="147"/>
      <c r="AE230" s="147" t="s">
        <v>150</v>
      </c>
      <c r="AF230" s="147">
        <v>0</v>
      </c>
      <c r="AG230" s="147"/>
      <c r="AH230" s="147"/>
      <c r="AI230" s="147"/>
      <c r="AJ230" s="147"/>
      <c r="AK230" s="147"/>
      <c r="AL230" s="147"/>
      <c r="AM230" s="147"/>
      <c r="AN230" s="147"/>
      <c r="AO230" s="147"/>
      <c r="AP230" s="147"/>
      <c r="AQ230" s="147"/>
      <c r="AR230" s="147"/>
      <c r="AS230" s="147"/>
      <c r="AT230" s="147"/>
      <c r="AU230" s="147"/>
      <c r="AV230" s="147"/>
      <c r="AW230" s="147"/>
      <c r="AX230" s="147"/>
      <c r="AY230" s="147"/>
      <c r="AZ230" s="147"/>
      <c r="BA230" s="147"/>
      <c r="BB230" s="147"/>
      <c r="BC230" s="147"/>
      <c r="BD230" s="147"/>
      <c r="BE230" s="147"/>
      <c r="BF230" s="147"/>
      <c r="BG230" s="147"/>
      <c r="BH230" s="147"/>
    </row>
    <row r="231" spans="1:60" ht="22.5" outlineLevel="1">
      <c r="A231" s="148">
        <v>117</v>
      </c>
      <c r="B231" s="154" t="s">
        <v>455</v>
      </c>
      <c r="C231" s="185" t="s">
        <v>464</v>
      </c>
      <c r="D231" s="156" t="s">
        <v>267</v>
      </c>
      <c r="E231" s="164">
        <v>64.8</v>
      </c>
      <c r="F231" s="256">
        <v>0</v>
      </c>
      <c r="G231" s="168">
        <f t="shared" si="35"/>
        <v>0</v>
      </c>
      <c r="H231" s="168">
        <v>181.21</v>
      </c>
      <c r="I231" s="168">
        <f>ROUND(E231*H231,2)</f>
        <v>11742.41</v>
      </c>
      <c r="J231" s="168">
        <v>289.78999999999996</v>
      </c>
      <c r="K231" s="168">
        <f>ROUND(E231*J231,2)</f>
        <v>18778.39</v>
      </c>
      <c r="L231" s="168">
        <v>21</v>
      </c>
      <c r="M231" s="168">
        <f>G231*(1+L231/100)</f>
        <v>0</v>
      </c>
      <c r="N231" s="157">
        <v>0.00962</v>
      </c>
      <c r="O231" s="157">
        <f>ROUND(E231*N231,5)</f>
        <v>0.62338</v>
      </c>
      <c r="P231" s="157">
        <v>0</v>
      </c>
      <c r="Q231" s="157">
        <f>ROUND(E231*P231,5)</f>
        <v>0</v>
      </c>
      <c r="R231" s="157"/>
      <c r="S231" s="157"/>
      <c r="T231" s="158">
        <v>0.42005</v>
      </c>
      <c r="U231" s="157">
        <f>ROUND(E231*T231,2)</f>
        <v>27.22</v>
      </c>
      <c r="V231" s="147"/>
      <c r="W231" s="147"/>
      <c r="X231" s="147"/>
      <c r="Y231" s="147"/>
      <c r="Z231" s="147"/>
      <c r="AA231" s="147"/>
      <c r="AB231" s="147"/>
      <c r="AC231" s="147"/>
      <c r="AD231" s="147"/>
      <c r="AE231" s="147" t="s">
        <v>178</v>
      </c>
      <c r="AF231" s="147"/>
      <c r="AG231" s="147"/>
      <c r="AH231" s="147"/>
      <c r="AI231" s="147"/>
      <c r="AJ231" s="147"/>
      <c r="AK231" s="147"/>
      <c r="AL231" s="147"/>
      <c r="AM231" s="147"/>
      <c r="AN231" s="147"/>
      <c r="AO231" s="147"/>
      <c r="AP231" s="147"/>
      <c r="AQ231" s="147"/>
      <c r="AR231" s="147"/>
      <c r="AS231" s="147"/>
      <c r="AT231" s="147"/>
      <c r="AU231" s="147"/>
      <c r="AV231" s="147"/>
      <c r="AW231" s="147"/>
      <c r="AX231" s="147"/>
      <c r="AY231" s="147"/>
      <c r="AZ231" s="147"/>
      <c r="BA231" s="147"/>
      <c r="BB231" s="147"/>
      <c r="BC231" s="147"/>
      <c r="BD231" s="147"/>
      <c r="BE231" s="147"/>
      <c r="BF231" s="147"/>
      <c r="BG231" s="147"/>
      <c r="BH231" s="147"/>
    </row>
    <row r="232" spans="1:60" ht="12.75" outlineLevel="1">
      <c r="A232" s="148"/>
      <c r="B232" s="154"/>
      <c r="C232" s="186" t="s">
        <v>465</v>
      </c>
      <c r="D232" s="159"/>
      <c r="E232" s="165">
        <v>64.8</v>
      </c>
      <c r="F232" s="168"/>
      <c r="G232" s="168"/>
      <c r="H232" s="168"/>
      <c r="I232" s="168"/>
      <c r="J232" s="168"/>
      <c r="K232" s="168"/>
      <c r="L232" s="168"/>
      <c r="M232" s="168"/>
      <c r="N232" s="157"/>
      <c r="O232" s="157"/>
      <c r="P232" s="157"/>
      <c r="Q232" s="157"/>
      <c r="R232" s="157"/>
      <c r="S232" s="157"/>
      <c r="T232" s="158"/>
      <c r="U232" s="157"/>
      <c r="V232" s="147"/>
      <c r="W232" s="147"/>
      <c r="X232" s="147"/>
      <c r="Y232" s="147"/>
      <c r="Z232" s="147"/>
      <c r="AA232" s="147"/>
      <c r="AB232" s="147"/>
      <c r="AC232" s="147"/>
      <c r="AD232" s="147"/>
      <c r="AE232" s="147" t="s">
        <v>150</v>
      </c>
      <c r="AF232" s="147">
        <v>0</v>
      </c>
      <c r="AG232" s="147"/>
      <c r="AH232" s="147"/>
      <c r="AI232" s="147"/>
      <c r="AJ232" s="147"/>
      <c r="AK232" s="147"/>
      <c r="AL232" s="147"/>
      <c r="AM232" s="147"/>
      <c r="AN232" s="147"/>
      <c r="AO232" s="147"/>
      <c r="AP232" s="147"/>
      <c r="AQ232" s="147"/>
      <c r="AR232" s="147"/>
      <c r="AS232" s="147"/>
      <c r="AT232" s="147"/>
      <c r="AU232" s="147"/>
      <c r="AV232" s="147"/>
      <c r="AW232" s="147"/>
      <c r="AX232" s="147"/>
      <c r="AY232" s="147"/>
      <c r="AZ232" s="147"/>
      <c r="BA232" s="147"/>
      <c r="BB232" s="147"/>
      <c r="BC232" s="147"/>
      <c r="BD232" s="147"/>
      <c r="BE232" s="147"/>
      <c r="BF232" s="147"/>
      <c r="BG232" s="147"/>
      <c r="BH232" s="147"/>
    </row>
    <row r="233" spans="1:60" ht="22.5" outlineLevel="1">
      <c r="A233" s="148">
        <v>118</v>
      </c>
      <c r="B233" s="154" t="s">
        <v>466</v>
      </c>
      <c r="C233" s="185" t="s">
        <v>467</v>
      </c>
      <c r="D233" s="156" t="s">
        <v>193</v>
      </c>
      <c r="E233" s="164">
        <v>62.061</v>
      </c>
      <c r="F233" s="256">
        <v>0</v>
      </c>
      <c r="G233" s="168">
        <f t="shared" si="35"/>
        <v>0</v>
      </c>
      <c r="H233" s="168">
        <v>68.3</v>
      </c>
      <c r="I233" s="168">
        <f>ROUND(E233*H233,2)</f>
        <v>4238.77</v>
      </c>
      <c r="J233" s="168">
        <v>45.7</v>
      </c>
      <c r="K233" s="168">
        <f>ROUND(E233*J233,2)</f>
        <v>2836.19</v>
      </c>
      <c r="L233" s="168">
        <v>21</v>
      </c>
      <c r="M233" s="168">
        <f>G233*(1+L233/100)</f>
        <v>0</v>
      </c>
      <c r="N233" s="157">
        <v>0.00147</v>
      </c>
      <c r="O233" s="157">
        <f>ROUND(E233*N233,5)</f>
        <v>0.09123</v>
      </c>
      <c r="P233" s="157">
        <v>0</v>
      </c>
      <c r="Q233" s="157">
        <f>ROUND(E233*P233,5)</f>
        <v>0</v>
      </c>
      <c r="R233" s="157"/>
      <c r="S233" s="157"/>
      <c r="T233" s="158">
        <v>0.08</v>
      </c>
      <c r="U233" s="157">
        <f>ROUND(E233*T233,2)</f>
        <v>4.96</v>
      </c>
      <c r="V233" s="147"/>
      <c r="W233" s="147"/>
      <c r="X233" s="147"/>
      <c r="Y233" s="147"/>
      <c r="Z233" s="147"/>
      <c r="AA233" s="147"/>
      <c r="AB233" s="147"/>
      <c r="AC233" s="147"/>
      <c r="AD233" s="147"/>
      <c r="AE233" s="147" t="s">
        <v>148</v>
      </c>
      <c r="AF233" s="147"/>
      <c r="AG233" s="147"/>
      <c r="AH233" s="147"/>
      <c r="AI233" s="147"/>
      <c r="AJ233" s="147"/>
      <c r="AK233" s="147"/>
      <c r="AL233" s="147"/>
      <c r="AM233" s="147"/>
      <c r="AN233" s="147"/>
      <c r="AO233" s="147"/>
      <c r="AP233" s="147"/>
      <c r="AQ233" s="147"/>
      <c r="AR233" s="147"/>
      <c r="AS233" s="147"/>
      <c r="AT233" s="147"/>
      <c r="AU233" s="147"/>
      <c r="AV233" s="147"/>
      <c r="AW233" s="147"/>
      <c r="AX233" s="147"/>
      <c r="AY233" s="147"/>
      <c r="AZ233" s="147"/>
      <c r="BA233" s="147"/>
      <c r="BB233" s="147"/>
      <c r="BC233" s="147"/>
      <c r="BD233" s="147"/>
      <c r="BE233" s="147"/>
      <c r="BF233" s="147"/>
      <c r="BG233" s="147"/>
      <c r="BH233" s="147"/>
    </row>
    <row r="234" spans="1:60" ht="12.75" outlineLevel="1">
      <c r="A234" s="148"/>
      <c r="B234" s="154"/>
      <c r="C234" s="186" t="s">
        <v>468</v>
      </c>
      <c r="D234" s="159"/>
      <c r="E234" s="165">
        <v>62.061</v>
      </c>
      <c r="F234" s="168"/>
      <c r="G234" s="168"/>
      <c r="H234" s="168"/>
      <c r="I234" s="168"/>
      <c r="J234" s="168"/>
      <c r="K234" s="168"/>
      <c r="L234" s="168"/>
      <c r="M234" s="168"/>
      <c r="N234" s="157"/>
      <c r="O234" s="157"/>
      <c r="P234" s="157"/>
      <c r="Q234" s="157"/>
      <c r="R234" s="157"/>
      <c r="S234" s="157"/>
      <c r="T234" s="158"/>
      <c r="U234" s="157"/>
      <c r="V234" s="147"/>
      <c r="W234" s="147"/>
      <c r="X234" s="147"/>
      <c r="Y234" s="147"/>
      <c r="Z234" s="147"/>
      <c r="AA234" s="147"/>
      <c r="AB234" s="147"/>
      <c r="AC234" s="147"/>
      <c r="AD234" s="147"/>
      <c r="AE234" s="147" t="s">
        <v>150</v>
      </c>
      <c r="AF234" s="147">
        <v>0</v>
      </c>
      <c r="AG234" s="147"/>
      <c r="AH234" s="147"/>
      <c r="AI234" s="147"/>
      <c r="AJ234" s="147"/>
      <c r="AK234" s="147"/>
      <c r="AL234" s="147"/>
      <c r="AM234" s="147"/>
      <c r="AN234" s="147"/>
      <c r="AO234" s="147"/>
      <c r="AP234" s="147"/>
      <c r="AQ234" s="147"/>
      <c r="AR234" s="147"/>
      <c r="AS234" s="147"/>
      <c r="AT234" s="147"/>
      <c r="AU234" s="147"/>
      <c r="AV234" s="147"/>
      <c r="AW234" s="147"/>
      <c r="AX234" s="147"/>
      <c r="AY234" s="147"/>
      <c r="AZ234" s="147"/>
      <c r="BA234" s="147"/>
      <c r="BB234" s="147"/>
      <c r="BC234" s="147"/>
      <c r="BD234" s="147"/>
      <c r="BE234" s="147"/>
      <c r="BF234" s="147"/>
      <c r="BG234" s="147"/>
      <c r="BH234" s="147"/>
    </row>
    <row r="235" spans="1:60" ht="22.5" outlineLevel="1">
      <c r="A235" s="148">
        <v>119</v>
      </c>
      <c r="B235" s="154" t="s">
        <v>469</v>
      </c>
      <c r="C235" s="185" t="s">
        <v>470</v>
      </c>
      <c r="D235" s="156" t="s">
        <v>193</v>
      </c>
      <c r="E235" s="164">
        <v>62.061</v>
      </c>
      <c r="F235" s="256">
        <v>0</v>
      </c>
      <c r="G235" s="168">
        <f t="shared" si="35"/>
        <v>0</v>
      </c>
      <c r="H235" s="168">
        <v>75.9</v>
      </c>
      <c r="I235" s="168">
        <f>ROUND(E235*H235,2)</f>
        <v>4710.43</v>
      </c>
      <c r="J235" s="168">
        <v>89.1</v>
      </c>
      <c r="K235" s="168">
        <f>ROUND(E235*J235,2)</f>
        <v>5529.64</v>
      </c>
      <c r="L235" s="168">
        <v>21</v>
      </c>
      <c r="M235" s="168">
        <f>G235*(1+L235/100)</f>
        <v>0</v>
      </c>
      <c r="N235" s="157">
        <v>0.00403</v>
      </c>
      <c r="O235" s="157">
        <f>ROUND(E235*N235,5)</f>
        <v>0.25011</v>
      </c>
      <c r="P235" s="157">
        <v>0</v>
      </c>
      <c r="Q235" s="157">
        <f>ROUND(E235*P235,5)</f>
        <v>0</v>
      </c>
      <c r="R235" s="157"/>
      <c r="S235" s="157"/>
      <c r="T235" s="158">
        <v>0.156</v>
      </c>
      <c r="U235" s="157">
        <f>ROUND(E235*T235,2)</f>
        <v>9.68</v>
      </c>
      <c r="V235" s="147"/>
      <c r="W235" s="147"/>
      <c r="X235" s="147"/>
      <c r="Y235" s="147"/>
      <c r="Z235" s="147"/>
      <c r="AA235" s="147"/>
      <c r="AB235" s="147"/>
      <c r="AC235" s="147"/>
      <c r="AD235" s="147"/>
      <c r="AE235" s="147" t="s">
        <v>148</v>
      </c>
      <c r="AF235" s="147"/>
      <c r="AG235" s="147"/>
      <c r="AH235" s="147"/>
      <c r="AI235" s="147"/>
      <c r="AJ235" s="147"/>
      <c r="AK235" s="147"/>
      <c r="AL235" s="147"/>
      <c r="AM235" s="147"/>
      <c r="AN235" s="147"/>
      <c r="AO235" s="147"/>
      <c r="AP235" s="147"/>
      <c r="AQ235" s="147"/>
      <c r="AR235" s="147"/>
      <c r="AS235" s="147"/>
      <c r="AT235" s="147"/>
      <c r="AU235" s="147"/>
      <c r="AV235" s="147"/>
      <c r="AW235" s="147"/>
      <c r="AX235" s="147"/>
      <c r="AY235" s="147"/>
      <c r="AZ235" s="147"/>
      <c r="BA235" s="147"/>
      <c r="BB235" s="147"/>
      <c r="BC235" s="147"/>
      <c r="BD235" s="147"/>
      <c r="BE235" s="147"/>
      <c r="BF235" s="147"/>
      <c r="BG235" s="147"/>
      <c r="BH235" s="147"/>
    </row>
    <row r="236" spans="1:60" ht="12.75" outlineLevel="1">
      <c r="A236" s="148"/>
      <c r="B236" s="154"/>
      <c r="C236" s="186" t="s">
        <v>468</v>
      </c>
      <c r="D236" s="159"/>
      <c r="E236" s="165">
        <v>62.061</v>
      </c>
      <c r="F236" s="168"/>
      <c r="G236" s="168"/>
      <c r="H236" s="168"/>
      <c r="I236" s="168"/>
      <c r="J236" s="168"/>
      <c r="K236" s="168"/>
      <c r="L236" s="168"/>
      <c r="M236" s="168"/>
      <c r="N236" s="157"/>
      <c r="O236" s="157"/>
      <c r="P236" s="157"/>
      <c r="Q236" s="157"/>
      <c r="R236" s="157"/>
      <c r="S236" s="157"/>
      <c r="T236" s="158"/>
      <c r="U236" s="157"/>
      <c r="V236" s="147"/>
      <c r="W236" s="147"/>
      <c r="X236" s="147"/>
      <c r="Y236" s="147"/>
      <c r="Z236" s="147"/>
      <c r="AA236" s="147"/>
      <c r="AB236" s="147"/>
      <c r="AC236" s="147"/>
      <c r="AD236" s="147"/>
      <c r="AE236" s="147" t="s">
        <v>150</v>
      </c>
      <c r="AF236" s="147">
        <v>0</v>
      </c>
      <c r="AG236" s="147"/>
      <c r="AH236" s="147"/>
      <c r="AI236" s="147"/>
      <c r="AJ236" s="147"/>
      <c r="AK236" s="147"/>
      <c r="AL236" s="147"/>
      <c r="AM236" s="147"/>
      <c r="AN236" s="147"/>
      <c r="AO236" s="147"/>
      <c r="AP236" s="147"/>
      <c r="AQ236" s="147"/>
      <c r="AR236" s="147"/>
      <c r="AS236" s="147"/>
      <c r="AT236" s="147"/>
      <c r="AU236" s="147"/>
      <c r="AV236" s="147"/>
      <c r="AW236" s="147"/>
      <c r="AX236" s="147"/>
      <c r="AY236" s="147"/>
      <c r="AZ236" s="147"/>
      <c r="BA236" s="147"/>
      <c r="BB236" s="147"/>
      <c r="BC236" s="147"/>
      <c r="BD236" s="147"/>
      <c r="BE236" s="147"/>
      <c r="BF236" s="147"/>
      <c r="BG236" s="147"/>
      <c r="BH236" s="147"/>
    </row>
    <row r="237" spans="1:60" ht="12.75" outlineLevel="1">
      <c r="A237" s="148">
        <v>120</v>
      </c>
      <c r="B237" s="154" t="s">
        <v>471</v>
      </c>
      <c r="C237" s="185" t="s">
        <v>472</v>
      </c>
      <c r="D237" s="156" t="s">
        <v>147</v>
      </c>
      <c r="E237" s="164">
        <v>2.79</v>
      </c>
      <c r="F237" s="256">
        <v>0</v>
      </c>
      <c r="G237" s="168">
        <f t="shared" si="35"/>
        <v>0</v>
      </c>
      <c r="H237" s="168">
        <v>1750</v>
      </c>
      <c r="I237" s="168">
        <f>ROUND(E237*H237,2)</f>
        <v>4882.5</v>
      </c>
      <c r="J237" s="168">
        <v>0</v>
      </c>
      <c r="K237" s="168">
        <f>ROUND(E237*J237,2)</f>
        <v>0</v>
      </c>
      <c r="L237" s="168">
        <v>21</v>
      </c>
      <c r="M237" s="168">
        <f>G237*(1+L237/100)</f>
        <v>0</v>
      </c>
      <c r="N237" s="157">
        <v>0.02357</v>
      </c>
      <c r="O237" s="157">
        <f>ROUND(E237*N237,5)</f>
        <v>0.06576</v>
      </c>
      <c r="P237" s="157">
        <v>0</v>
      </c>
      <c r="Q237" s="157">
        <f>ROUND(E237*P237,5)</f>
        <v>0</v>
      </c>
      <c r="R237" s="157"/>
      <c r="S237" s="157"/>
      <c r="T237" s="158">
        <v>0</v>
      </c>
      <c r="U237" s="157">
        <f>ROUND(E237*T237,2)</f>
        <v>0</v>
      </c>
      <c r="V237" s="147"/>
      <c r="W237" s="147"/>
      <c r="X237" s="147"/>
      <c r="Y237" s="147"/>
      <c r="Z237" s="147"/>
      <c r="AA237" s="147"/>
      <c r="AB237" s="147"/>
      <c r="AC237" s="147"/>
      <c r="AD237" s="147"/>
      <c r="AE237" s="147" t="s">
        <v>148</v>
      </c>
      <c r="AF237" s="147"/>
      <c r="AG237" s="147"/>
      <c r="AH237" s="147"/>
      <c r="AI237" s="147"/>
      <c r="AJ237" s="147"/>
      <c r="AK237" s="147"/>
      <c r="AL237" s="147"/>
      <c r="AM237" s="147"/>
      <c r="AN237" s="147"/>
      <c r="AO237" s="147"/>
      <c r="AP237" s="147"/>
      <c r="AQ237" s="147"/>
      <c r="AR237" s="147"/>
      <c r="AS237" s="147"/>
      <c r="AT237" s="147"/>
      <c r="AU237" s="147"/>
      <c r="AV237" s="147"/>
      <c r="AW237" s="147"/>
      <c r="AX237" s="147"/>
      <c r="AY237" s="147"/>
      <c r="AZ237" s="147"/>
      <c r="BA237" s="147"/>
      <c r="BB237" s="147"/>
      <c r="BC237" s="147"/>
      <c r="BD237" s="147"/>
      <c r="BE237" s="147"/>
      <c r="BF237" s="147"/>
      <c r="BG237" s="147"/>
      <c r="BH237" s="147"/>
    </row>
    <row r="238" spans="1:60" ht="22.5" outlineLevel="1">
      <c r="A238" s="148">
        <v>121</v>
      </c>
      <c r="B238" s="154" t="s">
        <v>473</v>
      </c>
      <c r="C238" s="185" t="s">
        <v>474</v>
      </c>
      <c r="D238" s="156" t="s">
        <v>0</v>
      </c>
      <c r="E238" s="164">
        <v>1298.8585</v>
      </c>
      <c r="F238" s="256">
        <v>0</v>
      </c>
      <c r="G238" s="168">
        <f t="shared" si="35"/>
        <v>0</v>
      </c>
      <c r="H238" s="168">
        <v>0</v>
      </c>
      <c r="I238" s="168">
        <f>ROUND(E238*H238,2)</f>
        <v>0</v>
      </c>
      <c r="J238" s="168">
        <v>7.7</v>
      </c>
      <c r="K238" s="168">
        <f>ROUND(E238*J238,2)</f>
        <v>10001.21</v>
      </c>
      <c r="L238" s="168">
        <v>21</v>
      </c>
      <c r="M238" s="168">
        <f>G238*(1+L238/100)</f>
        <v>0</v>
      </c>
      <c r="N238" s="157">
        <v>0</v>
      </c>
      <c r="O238" s="157">
        <f>ROUND(E238*N238,5)</f>
        <v>0</v>
      </c>
      <c r="P238" s="157">
        <v>0</v>
      </c>
      <c r="Q238" s="157">
        <f>ROUND(E238*P238,5)</f>
        <v>0</v>
      </c>
      <c r="R238" s="157"/>
      <c r="S238" s="157"/>
      <c r="T238" s="158">
        <v>0</v>
      </c>
      <c r="U238" s="157">
        <f>ROUND(E238*T238,2)</f>
        <v>0</v>
      </c>
      <c r="V238" s="147"/>
      <c r="W238" s="147"/>
      <c r="X238" s="147"/>
      <c r="Y238" s="147"/>
      <c r="Z238" s="147"/>
      <c r="AA238" s="147"/>
      <c r="AB238" s="147"/>
      <c r="AC238" s="147"/>
      <c r="AD238" s="147"/>
      <c r="AE238" s="147" t="s">
        <v>148</v>
      </c>
      <c r="AF238" s="147"/>
      <c r="AG238" s="147"/>
      <c r="AH238" s="147"/>
      <c r="AI238" s="147"/>
      <c r="AJ238" s="147"/>
      <c r="AK238" s="147"/>
      <c r="AL238" s="147"/>
      <c r="AM238" s="147"/>
      <c r="AN238" s="147"/>
      <c r="AO238" s="147"/>
      <c r="AP238" s="147"/>
      <c r="AQ238" s="147"/>
      <c r="AR238" s="147"/>
      <c r="AS238" s="147"/>
      <c r="AT238" s="147"/>
      <c r="AU238" s="147"/>
      <c r="AV238" s="147"/>
      <c r="AW238" s="147"/>
      <c r="AX238" s="147"/>
      <c r="AY238" s="147"/>
      <c r="AZ238" s="147"/>
      <c r="BA238" s="147"/>
      <c r="BB238" s="147"/>
      <c r="BC238" s="147"/>
      <c r="BD238" s="147"/>
      <c r="BE238" s="147"/>
      <c r="BF238" s="147"/>
      <c r="BG238" s="147"/>
      <c r="BH238" s="147"/>
    </row>
    <row r="239" spans="1:31" ht="12.75">
      <c r="A239" s="149" t="s">
        <v>143</v>
      </c>
      <c r="B239" s="155" t="s">
        <v>98</v>
      </c>
      <c r="C239" s="187" t="s">
        <v>99</v>
      </c>
      <c r="D239" s="160"/>
      <c r="E239" s="166"/>
      <c r="F239" s="169"/>
      <c r="G239" s="169">
        <f>SUMIF(AE240:AE246,"&lt;&gt;NOR",G240:G246)</f>
        <v>0</v>
      </c>
      <c r="H239" s="169"/>
      <c r="I239" s="169">
        <f>SUM(I240:I246)</f>
        <v>13396.900000000001</v>
      </c>
      <c r="J239" s="169"/>
      <c r="K239" s="169">
        <f>SUM(K240:K246)</f>
        <v>4804.49</v>
      </c>
      <c r="L239" s="169"/>
      <c r="M239" s="169">
        <f>SUM(M240:M246)</f>
        <v>0</v>
      </c>
      <c r="N239" s="161"/>
      <c r="O239" s="161">
        <f>SUM(O240:O246)</f>
        <v>0.028730000000000002</v>
      </c>
      <c r="P239" s="161"/>
      <c r="Q239" s="161">
        <f>SUM(Q240:Q246)</f>
        <v>0</v>
      </c>
      <c r="R239" s="161"/>
      <c r="S239" s="161"/>
      <c r="T239" s="162"/>
      <c r="U239" s="161">
        <f>SUM(U240:U246)</f>
        <v>7.800000000000001</v>
      </c>
      <c r="AE239" t="s">
        <v>144</v>
      </c>
    </row>
    <row r="240" spans="1:60" ht="12.75" outlineLevel="1">
      <c r="A240" s="148">
        <v>122</v>
      </c>
      <c r="B240" s="154" t="s">
        <v>475</v>
      </c>
      <c r="C240" s="185" t="s">
        <v>476</v>
      </c>
      <c r="D240" s="156" t="s">
        <v>267</v>
      </c>
      <c r="E240" s="164">
        <v>15.1</v>
      </c>
      <c r="F240" s="256">
        <v>0</v>
      </c>
      <c r="G240" s="168">
        <f>E240*F240</f>
        <v>0</v>
      </c>
      <c r="H240" s="168">
        <v>402.2</v>
      </c>
      <c r="I240" s="168">
        <f>ROUND(E240*H240,2)</f>
        <v>6073.22</v>
      </c>
      <c r="J240" s="168">
        <v>150.8</v>
      </c>
      <c r="K240" s="168">
        <f>ROUND(E240*J240,2)</f>
        <v>2277.08</v>
      </c>
      <c r="L240" s="168">
        <v>21</v>
      </c>
      <c r="M240" s="168">
        <f>G240*(1+L240/100)</f>
        <v>0</v>
      </c>
      <c r="N240" s="157">
        <v>0.00054</v>
      </c>
      <c r="O240" s="157">
        <f>ROUND(E240*N240,5)</f>
        <v>0.00815</v>
      </c>
      <c r="P240" s="157">
        <v>0</v>
      </c>
      <c r="Q240" s="157">
        <f>ROUND(E240*P240,5)</f>
        <v>0</v>
      </c>
      <c r="R240" s="157"/>
      <c r="S240" s="157"/>
      <c r="T240" s="158">
        <v>0.264</v>
      </c>
      <c r="U240" s="157">
        <f>ROUND(E240*T240,2)</f>
        <v>3.99</v>
      </c>
      <c r="V240" s="147"/>
      <c r="W240" s="147"/>
      <c r="X240" s="147"/>
      <c r="Y240" s="147"/>
      <c r="Z240" s="147"/>
      <c r="AA240" s="147"/>
      <c r="AB240" s="147"/>
      <c r="AC240" s="147"/>
      <c r="AD240" s="147"/>
      <c r="AE240" s="147" t="s">
        <v>148</v>
      </c>
      <c r="AF240" s="147"/>
      <c r="AG240" s="147"/>
      <c r="AH240" s="147"/>
      <c r="AI240" s="147"/>
      <c r="AJ240" s="147"/>
      <c r="AK240" s="147"/>
      <c r="AL240" s="147"/>
      <c r="AM240" s="147"/>
      <c r="AN240" s="147"/>
      <c r="AO240" s="147"/>
      <c r="AP240" s="147"/>
      <c r="AQ240" s="147"/>
      <c r="AR240" s="147"/>
      <c r="AS240" s="147"/>
      <c r="AT240" s="147"/>
      <c r="AU240" s="147"/>
      <c r="AV240" s="147"/>
      <c r="AW240" s="147"/>
      <c r="AX240" s="147"/>
      <c r="AY240" s="147"/>
      <c r="AZ240" s="147"/>
      <c r="BA240" s="147"/>
      <c r="BB240" s="147"/>
      <c r="BC240" s="147"/>
      <c r="BD240" s="147"/>
      <c r="BE240" s="147"/>
      <c r="BF240" s="147"/>
      <c r="BG240" s="147"/>
      <c r="BH240" s="147"/>
    </row>
    <row r="241" spans="1:60" ht="12.75" outlineLevel="1">
      <c r="A241" s="148"/>
      <c r="B241" s="154"/>
      <c r="C241" s="186" t="s">
        <v>477</v>
      </c>
      <c r="D241" s="159"/>
      <c r="E241" s="165">
        <v>15.1</v>
      </c>
      <c r="F241" s="168"/>
      <c r="G241" s="168"/>
      <c r="H241" s="168"/>
      <c r="I241" s="168"/>
      <c r="J241" s="168"/>
      <c r="K241" s="168"/>
      <c r="L241" s="168"/>
      <c r="M241" s="168"/>
      <c r="N241" s="157"/>
      <c r="O241" s="157"/>
      <c r="P241" s="157"/>
      <c r="Q241" s="157"/>
      <c r="R241" s="157"/>
      <c r="S241" s="157"/>
      <c r="T241" s="158"/>
      <c r="U241" s="157"/>
      <c r="V241" s="147"/>
      <c r="W241" s="147"/>
      <c r="X241" s="147"/>
      <c r="Y241" s="147"/>
      <c r="Z241" s="147"/>
      <c r="AA241" s="147"/>
      <c r="AB241" s="147"/>
      <c r="AC241" s="147"/>
      <c r="AD241" s="147"/>
      <c r="AE241" s="147" t="s">
        <v>150</v>
      </c>
      <c r="AF241" s="147">
        <v>0</v>
      </c>
      <c r="AG241" s="147"/>
      <c r="AH241" s="147"/>
      <c r="AI241" s="147"/>
      <c r="AJ241" s="147"/>
      <c r="AK241" s="147"/>
      <c r="AL241" s="147"/>
      <c r="AM241" s="147"/>
      <c r="AN241" s="147"/>
      <c r="AO241" s="147"/>
      <c r="AP241" s="147"/>
      <c r="AQ241" s="147"/>
      <c r="AR241" s="147"/>
      <c r="AS241" s="147"/>
      <c r="AT241" s="147"/>
      <c r="AU241" s="147"/>
      <c r="AV241" s="147"/>
      <c r="AW241" s="147"/>
      <c r="AX241" s="147"/>
      <c r="AY241" s="147"/>
      <c r="AZ241" s="147"/>
      <c r="BA241" s="147"/>
      <c r="BB241" s="147"/>
      <c r="BC241" s="147"/>
      <c r="BD241" s="147"/>
      <c r="BE241" s="147"/>
      <c r="BF241" s="147"/>
      <c r="BG241" s="147"/>
      <c r="BH241" s="147"/>
    </row>
    <row r="242" spans="1:60" ht="12.75" outlineLevel="1">
      <c r="A242" s="148">
        <v>123</v>
      </c>
      <c r="B242" s="154" t="s">
        <v>478</v>
      </c>
      <c r="C242" s="185" t="s">
        <v>479</v>
      </c>
      <c r="D242" s="156" t="s">
        <v>267</v>
      </c>
      <c r="E242" s="164">
        <v>6</v>
      </c>
      <c r="F242" s="256">
        <v>0</v>
      </c>
      <c r="G242" s="168">
        <f aca="true" t="shared" si="36" ref="G241:G246">E242*F242</f>
        <v>0</v>
      </c>
      <c r="H242" s="168">
        <v>546.94</v>
      </c>
      <c r="I242" s="168">
        <f>ROUND(E242*H242,2)</f>
        <v>3281.64</v>
      </c>
      <c r="J242" s="168">
        <v>160.05999999999995</v>
      </c>
      <c r="K242" s="168">
        <f>ROUND(E242*J242,2)</f>
        <v>960.36</v>
      </c>
      <c r="L242" s="168">
        <v>21</v>
      </c>
      <c r="M242" s="168">
        <f>G242*(1+L242/100)</f>
        <v>0</v>
      </c>
      <c r="N242" s="157">
        <v>0.00197</v>
      </c>
      <c r="O242" s="157">
        <f>ROUND(E242*N242,5)</f>
        <v>0.01182</v>
      </c>
      <c r="P242" s="157">
        <v>0</v>
      </c>
      <c r="Q242" s="157">
        <f>ROUND(E242*P242,5)</f>
        <v>0</v>
      </c>
      <c r="R242" s="157"/>
      <c r="S242" s="157"/>
      <c r="T242" s="158">
        <v>0.294</v>
      </c>
      <c r="U242" s="157">
        <f>ROUND(E242*T242,2)</f>
        <v>1.76</v>
      </c>
      <c r="V242" s="147"/>
      <c r="W242" s="147"/>
      <c r="X242" s="147"/>
      <c r="Y242" s="147"/>
      <c r="Z242" s="147"/>
      <c r="AA242" s="147"/>
      <c r="AB242" s="147"/>
      <c r="AC242" s="147"/>
      <c r="AD242" s="147"/>
      <c r="AE242" s="147" t="s">
        <v>148</v>
      </c>
      <c r="AF242" s="147"/>
      <c r="AG242" s="147"/>
      <c r="AH242" s="147"/>
      <c r="AI242" s="147"/>
      <c r="AJ242" s="147"/>
      <c r="AK242" s="147"/>
      <c r="AL242" s="147"/>
      <c r="AM242" s="147"/>
      <c r="AN242" s="147"/>
      <c r="AO242" s="147"/>
      <c r="AP242" s="147"/>
      <c r="AQ242" s="147"/>
      <c r="AR242" s="147"/>
      <c r="AS242" s="147"/>
      <c r="AT242" s="147"/>
      <c r="AU242" s="147"/>
      <c r="AV242" s="147"/>
      <c r="AW242" s="147"/>
      <c r="AX242" s="147"/>
      <c r="AY242" s="147"/>
      <c r="AZ242" s="147"/>
      <c r="BA242" s="147"/>
      <c r="BB242" s="147"/>
      <c r="BC242" s="147"/>
      <c r="BD242" s="147"/>
      <c r="BE242" s="147"/>
      <c r="BF242" s="147"/>
      <c r="BG242" s="147"/>
      <c r="BH242" s="147"/>
    </row>
    <row r="243" spans="1:60" ht="12.75" outlineLevel="1">
      <c r="A243" s="148">
        <v>124</v>
      </c>
      <c r="B243" s="154" t="s">
        <v>480</v>
      </c>
      <c r="C243" s="185" t="s">
        <v>481</v>
      </c>
      <c r="D243" s="156" t="s">
        <v>217</v>
      </c>
      <c r="E243" s="164">
        <v>2</v>
      </c>
      <c r="F243" s="256">
        <v>0</v>
      </c>
      <c r="G243" s="168">
        <f t="shared" si="36"/>
        <v>0</v>
      </c>
      <c r="H243" s="168">
        <v>307.96</v>
      </c>
      <c r="I243" s="168">
        <f>ROUND(E243*H243,2)</f>
        <v>615.92</v>
      </c>
      <c r="J243" s="168">
        <v>257.04</v>
      </c>
      <c r="K243" s="168">
        <f>ROUND(E243*J243,2)</f>
        <v>514.08</v>
      </c>
      <c r="L243" s="168">
        <v>21</v>
      </c>
      <c r="M243" s="168">
        <f>G243*(1+L243/100)</f>
        <v>0</v>
      </c>
      <c r="N243" s="157">
        <v>0</v>
      </c>
      <c r="O243" s="157">
        <f>ROUND(E243*N243,5)</f>
        <v>0</v>
      </c>
      <c r="P243" s="157">
        <v>0</v>
      </c>
      <c r="Q243" s="157">
        <f>ROUND(E243*P243,5)</f>
        <v>0</v>
      </c>
      <c r="R243" s="157"/>
      <c r="S243" s="157"/>
      <c r="T243" s="158">
        <v>0.45</v>
      </c>
      <c r="U243" s="157">
        <f>ROUND(E243*T243,2)</f>
        <v>0.9</v>
      </c>
      <c r="V243" s="147"/>
      <c r="W243" s="147"/>
      <c r="X243" s="147"/>
      <c r="Y243" s="147"/>
      <c r="Z243" s="147"/>
      <c r="AA243" s="147"/>
      <c r="AB243" s="147"/>
      <c r="AC243" s="147"/>
      <c r="AD243" s="147"/>
      <c r="AE243" s="147" t="s">
        <v>148</v>
      </c>
      <c r="AF243" s="147"/>
      <c r="AG243" s="147"/>
      <c r="AH243" s="147"/>
      <c r="AI243" s="147"/>
      <c r="AJ243" s="147"/>
      <c r="AK243" s="147"/>
      <c r="AL243" s="147"/>
      <c r="AM243" s="147"/>
      <c r="AN243" s="147"/>
      <c r="AO243" s="147"/>
      <c r="AP243" s="147"/>
      <c r="AQ243" s="147"/>
      <c r="AR243" s="147"/>
      <c r="AS243" s="147"/>
      <c r="AT243" s="147"/>
      <c r="AU243" s="147"/>
      <c r="AV243" s="147"/>
      <c r="AW243" s="147"/>
      <c r="AX243" s="147"/>
      <c r="AY243" s="147"/>
      <c r="AZ243" s="147"/>
      <c r="BA243" s="147"/>
      <c r="BB243" s="147"/>
      <c r="BC243" s="147"/>
      <c r="BD243" s="147"/>
      <c r="BE243" s="147"/>
      <c r="BF243" s="147"/>
      <c r="BG243" s="147"/>
      <c r="BH243" s="147"/>
    </row>
    <row r="244" spans="1:60" ht="12.75" outlineLevel="1">
      <c r="A244" s="148">
        <v>125</v>
      </c>
      <c r="B244" s="154" t="s">
        <v>482</v>
      </c>
      <c r="C244" s="185" t="s">
        <v>483</v>
      </c>
      <c r="D244" s="156" t="s">
        <v>267</v>
      </c>
      <c r="E244" s="164">
        <v>4</v>
      </c>
      <c r="F244" s="256">
        <v>0</v>
      </c>
      <c r="G244" s="168">
        <f t="shared" si="36"/>
        <v>0</v>
      </c>
      <c r="H244" s="168">
        <v>856.53</v>
      </c>
      <c r="I244" s="168">
        <f>ROUND(E244*H244,2)</f>
        <v>3426.12</v>
      </c>
      <c r="J244" s="168">
        <v>167.47000000000003</v>
      </c>
      <c r="K244" s="168">
        <f>ROUND(E244*J244,2)</f>
        <v>669.88</v>
      </c>
      <c r="L244" s="168">
        <v>21</v>
      </c>
      <c r="M244" s="168">
        <f>G244*(1+L244/100)</f>
        <v>0</v>
      </c>
      <c r="N244" s="157">
        <v>0.00219</v>
      </c>
      <c r="O244" s="157">
        <f>ROUND(E244*N244,5)</f>
        <v>0.00876</v>
      </c>
      <c r="P244" s="157">
        <v>0</v>
      </c>
      <c r="Q244" s="157">
        <f>ROUND(E244*P244,5)</f>
        <v>0</v>
      </c>
      <c r="R244" s="157"/>
      <c r="S244" s="157"/>
      <c r="T244" s="158">
        <v>0.287</v>
      </c>
      <c r="U244" s="157">
        <f>ROUND(E244*T244,2)</f>
        <v>1.15</v>
      </c>
      <c r="V244" s="147"/>
      <c r="W244" s="147"/>
      <c r="X244" s="147"/>
      <c r="Y244" s="147"/>
      <c r="Z244" s="147"/>
      <c r="AA244" s="147"/>
      <c r="AB244" s="147"/>
      <c r="AC244" s="147"/>
      <c r="AD244" s="147"/>
      <c r="AE244" s="147" t="s">
        <v>148</v>
      </c>
      <c r="AF244" s="147"/>
      <c r="AG244" s="147"/>
      <c r="AH244" s="147"/>
      <c r="AI244" s="147"/>
      <c r="AJ244" s="147"/>
      <c r="AK244" s="147"/>
      <c r="AL244" s="147"/>
      <c r="AM244" s="147"/>
      <c r="AN244" s="147"/>
      <c r="AO244" s="147"/>
      <c r="AP244" s="147"/>
      <c r="AQ244" s="147"/>
      <c r="AR244" s="147"/>
      <c r="AS244" s="147"/>
      <c r="AT244" s="147"/>
      <c r="AU244" s="147"/>
      <c r="AV244" s="147"/>
      <c r="AW244" s="147"/>
      <c r="AX244" s="147"/>
      <c r="AY244" s="147"/>
      <c r="AZ244" s="147"/>
      <c r="BA244" s="147"/>
      <c r="BB244" s="147"/>
      <c r="BC244" s="147"/>
      <c r="BD244" s="147"/>
      <c r="BE244" s="147"/>
      <c r="BF244" s="147"/>
      <c r="BG244" s="147"/>
      <c r="BH244" s="147"/>
    </row>
    <row r="245" spans="1:60" ht="12.75" outlineLevel="1">
      <c r="A245" s="148"/>
      <c r="B245" s="154"/>
      <c r="C245" s="186" t="s">
        <v>484</v>
      </c>
      <c r="D245" s="159"/>
      <c r="E245" s="165">
        <v>4</v>
      </c>
      <c r="F245" s="168"/>
      <c r="G245" s="168"/>
      <c r="H245" s="168"/>
      <c r="I245" s="168"/>
      <c r="J245" s="168"/>
      <c r="K245" s="168"/>
      <c r="L245" s="168"/>
      <c r="M245" s="168"/>
      <c r="N245" s="157"/>
      <c r="O245" s="157"/>
      <c r="P245" s="157"/>
      <c r="Q245" s="157"/>
      <c r="R245" s="157"/>
      <c r="S245" s="157"/>
      <c r="T245" s="158"/>
      <c r="U245" s="157"/>
      <c r="V245" s="147"/>
      <c r="W245" s="147"/>
      <c r="X245" s="147"/>
      <c r="Y245" s="147"/>
      <c r="Z245" s="147"/>
      <c r="AA245" s="147"/>
      <c r="AB245" s="147"/>
      <c r="AC245" s="147"/>
      <c r="AD245" s="147"/>
      <c r="AE245" s="147" t="s">
        <v>150</v>
      </c>
      <c r="AF245" s="147">
        <v>0</v>
      </c>
      <c r="AG245" s="147"/>
      <c r="AH245" s="147"/>
      <c r="AI245" s="147"/>
      <c r="AJ245" s="147"/>
      <c r="AK245" s="147"/>
      <c r="AL245" s="147"/>
      <c r="AM245" s="147"/>
      <c r="AN245" s="147"/>
      <c r="AO245" s="147"/>
      <c r="AP245" s="147"/>
      <c r="AQ245" s="147"/>
      <c r="AR245" s="147"/>
      <c r="AS245" s="147"/>
      <c r="AT245" s="147"/>
      <c r="AU245" s="147"/>
      <c r="AV245" s="147"/>
      <c r="AW245" s="147"/>
      <c r="AX245" s="147"/>
      <c r="AY245" s="147"/>
      <c r="AZ245" s="147"/>
      <c r="BA245" s="147"/>
      <c r="BB245" s="147"/>
      <c r="BC245" s="147"/>
      <c r="BD245" s="147"/>
      <c r="BE245" s="147"/>
      <c r="BF245" s="147"/>
      <c r="BG245" s="147"/>
      <c r="BH245" s="147"/>
    </row>
    <row r="246" spans="1:60" ht="12.75" outlineLevel="1">
      <c r="A246" s="148">
        <v>126</v>
      </c>
      <c r="B246" s="154" t="s">
        <v>485</v>
      </c>
      <c r="C246" s="185" t="s">
        <v>486</v>
      </c>
      <c r="D246" s="156" t="s">
        <v>0</v>
      </c>
      <c r="E246" s="164">
        <v>178.183</v>
      </c>
      <c r="F246" s="256">
        <v>0</v>
      </c>
      <c r="G246" s="168">
        <f t="shared" si="36"/>
        <v>0</v>
      </c>
      <c r="H246" s="168">
        <v>0</v>
      </c>
      <c r="I246" s="168">
        <f>ROUND(E246*H246,2)</f>
        <v>0</v>
      </c>
      <c r="J246" s="168">
        <v>2.15</v>
      </c>
      <c r="K246" s="168">
        <f>ROUND(E246*J246,2)</f>
        <v>383.09</v>
      </c>
      <c r="L246" s="168">
        <v>21</v>
      </c>
      <c r="M246" s="168">
        <f>G246*(1+L246/100)</f>
        <v>0</v>
      </c>
      <c r="N246" s="157">
        <v>0</v>
      </c>
      <c r="O246" s="157">
        <f>ROUND(E246*N246,5)</f>
        <v>0</v>
      </c>
      <c r="P246" s="157">
        <v>0</v>
      </c>
      <c r="Q246" s="157">
        <f>ROUND(E246*P246,5)</f>
        <v>0</v>
      </c>
      <c r="R246" s="157"/>
      <c r="S246" s="157"/>
      <c r="T246" s="158">
        <v>0</v>
      </c>
      <c r="U246" s="157">
        <f>ROUND(E246*T246,2)</f>
        <v>0</v>
      </c>
      <c r="V246" s="147"/>
      <c r="W246" s="147"/>
      <c r="X246" s="147"/>
      <c r="Y246" s="147"/>
      <c r="Z246" s="147"/>
      <c r="AA246" s="147"/>
      <c r="AB246" s="147"/>
      <c r="AC246" s="147"/>
      <c r="AD246" s="147"/>
      <c r="AE246" s="147" t="s">
        <v>148</v>
      </c>
      <c r="AF246" s="147"/>
      <c r="AG246" s="147"/>
      <c r="AH246" s="147"/>
      <c r="AI246" s="147"/>
      <c r="AJ246" s="147"/>
      <c r="AK246" s="147"/>
      <c r="AL246" s="147"/>
      <c r="AM246" s="147"/>
      <c r="AN246" s="147"/>
      <c r="AO246" s="147"/>
      <c r="AP246" s="147"/>
      <c r="AQ246" s="147"/>
      <c r="AR246" s="147"/>
      <c r="AS246" s="147"/>
      <c r="AT246" s="147"/>
      <c r="AU246" s="147"/>
      <c r="AV246" s="147"/>
      <c r="AW246" s="147"/>
      <c r="AX246" s="147"/>
      <c r="AY246" s="147"/>
      <c r="AZ246" s="147"/>
      <c r="BA246" s="147"/>
      <c r="BB246" s="147"/>
      <c r="BC246" s="147"/>
      <c r="BD246" s="147"/>
      <c r="BE246" s="147"/>
      <c r="BF246" s="147"/>
      <c r="BG246" s="147"/>
      <c r="BH246" s="147"/>
    </row>
    <row r="247" spans="1:31" ht="12.75">
      <c r="A247" s="149" t="s">
        <v>143</v>
      </c>
      <c r="B247" s="155" t="s">
        <v>100</v>
      </c>
      <c r="C247" s="187" t="s">
        <v>101</v>
      </c>
      <c r="D247" s="160"/>
      <c r="E247" s="166"/>
      <c r="F247" s="169"/>
      <c r="G247" s="169">
        <f>SUMIF(AE248:AE261,"&lt;&gt;NOR",G248:G261)</f>
        <v>0</v>
      </c>
      <c r="H247" s="169"/>
      <c r="I247" s="169">
        <f>SUM(I248:I261)</f>
        <v>108188.06999999999</v>
      </c>
      <c r="J247" s="169"/>
      <c r="K247" s="169">
        <f>SUM(K248:K261)</f>
        <v>48436.17</v>
      </c>
      <c r="L247" s="169"/>
      <c r="M247" s="169">
        <f>SUM(M248:M261)</f>
        <v>0</v>
      </c>
      <c r="N247" s="161"/>
      <c r="O247" s="161">
        <f>SUM(O248:O261)</f>
        <v>3.2118099999999994</v>
      </c>
      <c r="P247" s="161"/>
      <c r="Q247" s="161">
        <f>SUM(Q248:Q261)</f>
        <v>0</v>
      </c>
      <c r="R247" s="161"/>
      <c r="S247" s="161"/>
      <c r="T247" s="162"/>
      <c r="U247" s="161">
        <f>SUM(U248:U261)</f>
        <v>87.59</v>
      </c>
      <c r="AE247" t="s">
        <v>144</v>
      </c>
    </row>
    <row r="248" spans="1:60" ht="12.75" outlineLevel="1">
      <c r="A248" s="148">
        <v>127</v>
      </c>
      <c r="B248" s="154" t="s">
        <v>487</v>
      </c>
      <c r="C248" s="185" t="s">
        <v>488</v>
      </c>
      <c r="D248" s="156" t="s">
        <v>193</v>
      </c>
      <c r="E248" s="164">
        <v>62.061</v>
      </c>
      <c r="F248" s="256">
        <v>0</v>
      </c>
      <c r="G248" s="168">
        <f>E248*F248</f>
        <v>0</v>
      </c>
      <c r="H248" s="168">
        <v>70.84</v>
      </c>
      <c r="I248" s="168">
        <f>ROUND(E248*H248,2)</f>
        <v>4396.4</v>
      </c>
      <c r="J248" s="168">
        <v>62.16</v>
      </c>
      <c r="K248" s="168">
        <f>ROUND(E248*J248,2)</f>
        <v>3857.71</v>
      </c>
      <c r="L248" s="168">
        <v>21</v>
      </c>
      <c r="M248" s="168">
        <f>G248*(1+L248/100)</f>
        <v>0</v>
      </c>
      <c r="N248" s="157">
        <v>0.00011</v>
      </c>
      <c r="O248" s="157">
        <f>ROUND(E248*N248,5)</f>
        <v>0.00683</v>
      </c>
      <c r="P248" s="157">
        <v>0</v>
      </c>
      <c r="Q248" s="157">
        <f>ROUND(E248*P248,5)</f>
        <v>0</v>
      </c>
      <c r="R248" s="157"/>
      <c r="S248" s="157"/>
      <c r="T248" s="158">
        <v>0.1</v>
      </c>
      <c r="U248" s="157">
        <f>ROUND(E248*T248,2)</f>
        <v>6.21</v>
      </c>
      <c r="V248" s="147"/>
      <c r="W248" s="147"/>
      <c r="X248" s="147"/>
      <c r="Y248" s="147"/>
      <c r="Z248" s="147"/>
      <c r="AA248" s="147"/>
      <c r="AB248" s="147"/>
      <c r="AC248" s="147"/>
      <c r="AD248" s="147"/>
      <c r="AE248" s="147" t="s">
        <v>148</v>
      </c>
      <c r="AF248" s="147"/>
      <c r="AG248" s="147"/>
      <c r="AH248" s="147"/>
      <c r="AI248" s="147"/>
      <c r="AJ248" s="147"/>
      <c r="AK248" s="147"/>
      <c r="AL248" s="147"/>
      <c r="AM248" s="147"/>
      <c r="AN248" s="147"/>
      <c r="AO248" s="147"/>
      <c r="AP248" s="147"/>
      <c r="AQ248" s="147"/>
      <c r="AR248" s="147"/>
      <c r="AS248" s="147"/>
      <c r="AT248" s="147"/>
      <c r="AU248" s="147"/>
      <c r="AV248" s="147"/>
      <c r="AW248" s="147"/>
      <c r="AX248" s="147"/>
      <c r="AY248" s="147"/>
      <c r="AZ248" s="147"/>
      <c r="BA248" s="147"/>
      <c r="BB248" s="147"/>
      <c r="BC248" s="147"/>
      <c r="BD248" s="147"/>
      <c r="BE248" s="147"/>
      <c r="BF248" s="147"/>
      <c r="BG248" s="147"/>
      <c r="BH248" s="147"/>
    </row>
    <row r="249" spans="1:60" ht="12.75" outlineLevel="1">
      <c r="A249" s="148"/>
      <c r="B249" s="154"/>
      <c r="C249" s="186" t="s">
        <v>468</v>
      </c>
      <c r="D249" s="159"/>
      <c r="E249" s="165">
        <v>62.061</v>
      </c>
      <c r="F249" s="168"/>
      <c r="G249" s="168"/>
      <c r="H249" s="168"/>
      <c r="I249" s="168"/>
      <c r="J249" s="168"/>
      <c r="K249" s="168"/>
      <c r="L249" s="168"/>
      <c r="M249" s="168"/>
      <c r="N249" s="157"/>
      <c r="O249" s="157"/>
      <c r="P249" s="157"/>
      <c r="Q249" s="157"/>
      <c r="R249" s="157"/>
      <c r="S249" s="157"/>
      <c r="T249" s="158"/>
      <c r="U249" s="157"/>
      <c r="V249" s="147"/>
      <c r="W249" s="147"/>
      <c r="X249" s="147"/>
      <c r="Y249" s="147"/>
      <c r="Z249" s="147"/>
      <c r="AA249" s="147"/>
      <c r="AB249" s="147"/>
      <c r="AC249" s="147"/>
      <c r="AD249" s="147"/>
      <c r="AE249" s="147" t="s">
        <v>150</v>
      </c>
      <c r="AF249" s="147">
        <v>0</v>
      </c>
      <c r="AG249" s="147"/>
      <c r="AH249" s="147"/>
      <c r="AI249" s="147"/>
      <c r="AJ249" s="147"/>
      <c r="AK249" s="147"/>
      <c r="AL249" s="147"/>
      <c r="AM249" s="147"/>
      <c r="AN249" s="147"/>
      <c r="AO249" s="147"/>
      <c r="AP249" s="147"/>
      <c r="AQ249" s="147"/>
      <c r="AR249" s="147"/>
      <c r="AS249" s="147"/>
      <c r="AT249" s="147"/>
      <c r="AU249" s="147"/>
      <c r="AV249" s="147"/>
      <c r="AW249" s="147"/>
      <c r="AX249" s="147"/>
      <c r="AY249" s="147"/>
      <c r="AZ249" s="147"/>
      <c r="BA249" s="147"/>
      <c r="BB249" s="147"/>
      <c r="BC249" s="147"/>
      <c r="BD249" s="147"/>
      <c r="BE249" s="147"/>
      <c r="BF249" s="147"/>
      <c r="BG249" s="147"/>
      <c r="BH249" s="147"/>
    </row>
    <row r="250" spans="1:60" ht="22.5" outlineLevel="1">
      <c r="A250" s="148">
        <v>128</v>
      </c>
      <c r="B250" s="154" t="s">
        <v>489</v>
      </c>
      <c r="C250" s="185" t="s">
        <v>490</v>
      </c>
      <c r="D250" s="156" t="s">
        <v>193</v>
      </c>
      <c r="E250" s="164">
        <v>62.061</v>
      </c>
      <c r="F250" s="256">
        <v>0</v>
      </c>
      <c r="G250" s="168">
        <f aca="true" t="shared" si="37" ref="G249:G261">E250*F250</f>
        <v>0</v>
      </c>
      <c r="H250" s="168">
        <v>1190.89</v>
      </c>
      <c r="I250" s="168">
        <f>ROUND(E250*H250,2)</f>
        <v>73907.82</v>
      </c>
      <c r="J250" s="168">
        <v>384.1099999999999</v>
      </c>
      <c r="K250" s="168">
        <f>ROUND(E250*J250,2)</f>
        <v>23838.25</v>
      </c>
      <c r="L250" s="168">
        <v>21</v>
      </c>
      <c r="M250" s="168">
        <f>G250*(1+L250/100)</f>
        <v>0</v>
      </c>
      <c r="N250" s="157">
        <v>0.04819</v>
      </c>
      <c r="O250" s="157">
        <f>ROUND(E250*N250,5)</f>
        <v>2.99072</v>
      </c>
      <c r="P250" s="157">
        <v>0</v>
      </c>
      <c r="Q250" s="157">
        <f>ROUND(E250*P250,5)</f>
        <v>0</v>
      </c>
      <c r="R250" s="157"/>
      <c r="S250" s="157"/>
      <c r="T250" s="158">
        <v>0.65557</v>
      </c>
      <c r="U250" s="157">
        <f>ROUND(E250*T250,2)</f>
        <v>40.69</v>
      </c>
      <c r="V250" s="147"/>
      <c r="W250" s="147"/>
      <c r="X250" s="147"/>
      <c r="Y250" s="147"/>
      <c r="Z250" s="147"/>
      <c r="AA250" s="147"/>
      <c r="AB250" s="147"/>
      <c r="AC250" s="147"/>
      <c r="AD250" s="147"/>
      <c r="AE250" s="147" t="s">
        <v>178</v>
      </c>
      <c r="AF250" s="147"/>
      <c r="AG250" s="147"/>
      <c r="AH250" s="147"/>
      <c r="AI250" s="147"/>
      <c r="AJ250" s="147"/>
      <c r="AK250" s="147"/>
      <c r="AL250" s="147"/>
      <c r="AM250" s="147"/>
      <c r="AN250" s="147"/>
      <c r="AO250" s="147"/>
      <c r="AP250" s="147"/>
      <c r="AQ250" s="147"/>
      <c r="AR250" s="147"/>
      <c r="AS250" s="147"/>
      <c r="AT250" s="147"/>
      <c r="AU250" s="147"/>
      <c r="AV250" s="147"/>
      <c r="AW250" s="147"/>
      <c r="AX250" s="147"/>
      <c r="AY250" s="147"/>
      <c r="AZ250" s="147"/>
      <c r="BA250" s="147"/>
      <c r="BB250" s="147"/>
      <c r="BC250" s="147"/>
      <c r="BD250" s="147"/>
      <c r="BE250" s="147"/>
      <c r="BF250" s="147"/>
      <c r="BG250" s="147"/>
      <c r="BH250" s="147"/>
    </row>
    <row r="251" spans="1:60" ht="12.75" outlineLevel="1">
      <c r="A251" s="148"/>
      <c r="B251" s="154"/>
      <c r="C251" s="186" t="s">
        <v>468</v>
      </c>
      <c r="D251" s="159"/>
      <c r="E251" s="165">
        <v>62.061</v>
      </c>
      <c r="F251" s="168"/>
      <c r="G251" s="168"/>
      <c r="H251" s="168"/>
      <c r="I251" s="168"/>
      <c r="J251" s="168"/>
      <c r="K251" s="168"/>
      <c r="L251" s="168"/>
      <c r="M251" s="168"/>
      <c r="N251" s="157"/>
      <c r="O251" s="157"/>
      <c r="P251" s="157"/>
      <c r="Q251" s="157"/>
      <c r="R251" s="157"/>
      <c r="S251" s="157"/>
      <c r="T251" s="158"/>
      <c r="U251" s="157"/>
      <c r="V251" s="147"/>
      <c r="W251" s="147"/>
      <c r="X251" s="147"/>
      <c r="Y251" s="147"/>
      <c r="Z251" s="147"/>
      <c r="AA251" s="147"/>
      <c r="AB251" s="147"/>
      <c r="AC251" s="147"/>
      <c r="AD251" s="147"/>
      <c r="AE251" s="147" t="s">
        <v>150</v>
      </c>
      <c r="AF251" s="147">
        <v>0</v>
      </c>
      <c r="AG251" s="147"/>
      <c r="AH251" s="147"/>
      <c r="AI251" s="147"/>
      <c r="AJ251" s="147"/>
      <c r="AK251" s="147"/>
      <c r="AL251" s="147"/>
      <c r="AM251" s="147"/>
      <c r="AN251" s="147"/>
      <c r="AO251" s="147"/>
      <c r="AP251" s="147"/>
      <c r="AQ251" s="147"/>
      <c r="AR251" s="147"/>
      <c r="AS251" s="147"/>
      <c r="AT251" s="147"/>
      <c r="AU251" s="147"/>
      <c r="AV251" s="147"/>
      <c r="AW251" s="147"/>
      <c r="AX251" s="147"/>
      <c r="AY251" s="147"/>
      <c r="AZ251" s="147"/>
      <c r="BA251" s="147"/>
      <c r="BB251" s="147"/>
      <c r="BC251" s="147"/>
      <c r="BD251" s="147"/>
      <c r="BE251" s="147"/>
      <c r="BF251" s="147"/>
      <c r="BG251" s="147"/>
      <c r="BH251" s="147"/>
    </row>
    <row r="252" spans="1:60" ht="12.75" outlineLevel="1">
      <c r="A252" s="148">
        <v>129</v>
      </c>
      <c r="B252" s="154" t="s">
        <v>491</v>
      </c>
      <c r="C252" s="185" t="s">
        <v>492</v>
      </c>
      <c r="D252" s="156" t="s">
        <v>267</v>
      </c>
      <c r="E252" s="164">
        <v>7.55</v>
      </c>
      <c r="F252" s="256">
        <v>0</v>
      </c>
      <c r="G252" s="168">
        <f t="shared" si="37"/>
        <v>0</v>
      </c>
      <c r="H252" s="168">
        <v>1546.85</v>
      </c>
      <c r="I252" s="168">
        <f>ROUND(E252*H252,2)</f>
        <v>11678.72</v>
      </c>
      <c r="J252" s="168">
        <v>200.1500000000001</v>
      </c>
      <c r="K252" s="168">
        <f>ROUND(E252*J252,2)</f>
        <v>1511.13</v>
      </c>
      <c r="L252" s="168">
        <v>21</v>
      </c>
      <c r="M252" s="168">
        <f>G252*(1+L252/100)</f>
        <v>0</v>
      </c>
      <c r="N252" s="157">
        <v>0.00878</v>
      </c>
      <c r="O252" s="157">
        <f>ROUND(E252*N252,5)</f>
        <v>0.06629</v>
      </c>
      <c r="P252" s="157">
        <v>0</v>
      </c>
      <c r="Q252" s="157">
        <f>ROUND(E252*P252,5)</f>
        <v>0</v>
      </c>
      <c r="R252" s="157"/>
      <c r="S252" s="157"/>
      <c r="T252" s="158">
        <v>0.33</v>
      </c>
      <c r="U252" s="157">
        <f>ROUND(E252*T252,2)</f>
        <v>2.49</v>
      </c>
      <c r="V252" s="147"/>
      <c r="W252" s="147"/>
      <c r="X252" s="147"/>
      <c r="Y252" s="147"/>
      <c r="Z252" s="147"/>
      <c r="AA252" s="147"/>
      <c r="AB252" s="147"/>
      <c r="AC252" s="147"/>
      <c r="AD252" s="147"/>
      <c r="AE252" s="147" t="s">
        <v>148</v>
      </c>
      <c r="AF252" s="147"/>
      <c r="AG252" s="147"/>
      <c r="AH252" s="147"/>
      <c r="AI252" s="147"/>
      <c r="AJ252" s="147"/>
      <c r="AK252" s="147"/>
      <c r="AL252" s="147"/>
      <c r="AM252" s="147"/>
      <c r="AN252" s="147"/>
      <c r="AO252" s="147"/>
      <c r="AP252" s="147"/>
      <c r="AQ252" s="147"/>
      <c r="AR252" s="147"/>
      <c r="AS252" s="147"/>
      <c r="AT252" s="147"/>
      <c r="AU252" s="147"/>
      <c r="AV252" s="147"/>
      <c r="AW252" s="147"/>
      <c r="AX252" s="147"/>
      <c r="AY252" s="147"/>
      <c r="AZ252" s="147"/>
      <c r="BA252" s="147"/>
      <c r="BB252" s="147"/>
      <c r="BC252" s="147"/>
      <c r="BD252" s="147"/>
      <c r="BE252" s="147"/>
      <c r="BF252" s="147"/>
      <c r="BG252" s="147"/>
      <c r="BH252" s="147"/>
    </row>
    <row r="253" spans="1:60" ht="12.75" outlineLevel="1">
      <c r="A253" s="148">
        <v>130</v>
      </c>
      <c r="B253" s="154" t="s">
        <v>493</v>
      </c>
      <c r="C253" s="185" t="s">
        <v>494</v>
      </c>
      <c r="D253" s="156" t="s">
        <v>267</v>
      </c>
      <c r="E253" s="164">
        <v>8.22</v>
      </c>
      <c r="F253" s="256">
        <v>0</v>
      </c>
      <c r="G253" s="168">
        <f t="shared" si="37"/>
        <v>0</v>
      </c>
      <c r="H253" s="168">
        <v>856.51</v>
      </c>
      <c r="I253" s="168">
        <f>ROUND(E253*H253,2)</f>
        <v>7040.51</v>
      </c>
      <c r="J253" s="168">
        <v>122.49000000000001</v>
      </c>
      <c r="K253" s="168">
        <f>ROUND(E253*J253,2)</f>
        <v>1006.87</v>
      </c>
      <c r="L253" s="168">
        <v>21</v>
      </c>
      <c r="M253" s="168">
        <f>G253*(1+L253/100)</f>
        <v>0</v>
      </c>
      <c r="N253" s="157">
        <v>0.00844</v>
      </c>
      <c r="O253" s="157">
        <f>ROUND(E253*N253,5)</f>
        <v>0.06938</v>
      </c>
      <c r="P253" s="157">
        <v>0</v>
      </c>
      <c r="Q253" s="157">
        <f>ROUND(E253*P253,5)</f>
        <v>0</v>
      </c>
      <c r="R253" s="157"/>
      <c r="S253" s="157"/>
      <c r="T253" s="158">
        <v>0.2</v>
      </c>
      <c r="U253" s="157">
        <f>ROUND(E253*T253,2)</f>
        <v>1.64</v>
      </c>
      <c r="V253" s="147"/>
      <c r="W253" s="147"/>
      <c r="X253" s="147"/>
      <c r="Y253" s="147"/>
      <c r="Z253" s="147"/>
      <c r="AA253" s="147"/>
      <c r="AB253" s="147"/>
      <c r="AC253" s="147"/>
      <c r="AD253" s="147"/>
      <c r="AE253" s="147" t="s">
        <v>148</v>
      </c>
      <c r="AF253" s="147"/>
      <c r="AG253" s="147"/>
      <c r="AH253" s="147"/>
      <c r="AI253" s="147"/>
      <c r="AJ253" s="147"/>
      <c r="AK253" s="147"/>
      <c r="AL253" s="147"/>
      <c r="AM253" s="147"/>
      <c r="AN253" s="147"/>
      <c r="AO253" s="147"/>
      <c r="AP253" s="147"/>
      <c r="AQ253" s="147"/>
      <c r="AR253" s="147"/>
      <c r="AS253" s="147"/>
      <c r="AT253" s="147"/>
      <c r="AU253" s="147"/>
      <c r="AV253" s="147"/>
      <c r="AW253" s="147"/>
      <c r="AX253" s="147"/>
      <c r="AY253" s="147"/>
      <c r="AZ253" s="147"/>
      <c r="BA253" s="147"/>
      <c r="BB253" s="147"/>
      <c r="BC253" s="147"/>
      <c r="BD253" s="147"/>
      <c r="BE253" s="147"/>
      <c r="BF253" s="147"/>
      <c r="BG253" s="147"/>
      <c r="BH253" s="147"/>
    </row>
    <row r="254" spans="1:60" ht="12.75" outlineLevel="1">
      <c r="A254" s="148"/>
      <c r="B254" s="154"/>
      <c r="C254" s="186" t="s">
        <v>495</v>
      </c>
      <c r="D254" s="159"/>
      <c r="E254" s="165">
        <v>8.22</v>
      </c>
      <c r="F254" s="168"/>
      <c r="G254" s="168"/>
      <c r="H254" s="168"/>
      <c r="I254" s="168"/>
      <c r="J254" s="168"/>
      <c r="K254" s="168"/>
      <c r="L254" s="168"/>
      <c r="M254" s="168"/>
      <c r="N254" s="157"/>
      <c r="O254" s="157"/>
      <c r="P254" s="157"/>
      <c r="Q254" s="157"/>
      <c r="R254" s="157"/>
      <c r="S254" s="157"/>
      <c r="T254" s="158"/>
      <c r="U254" s="157"/>
      <c r="V254" s="147"/>
      <c r="W254" s="147"/>
      <c r="X254" s="147"/>
      <c r="Y254" s="147"/>
      <c r="Z254" s="147"/>
      <c r="AA254" s="147"/>
      <c r="AB254" s="147"/>
      <c r="AC254" s="147"/>
      <c r="AD254" s="147"/>
      <c r="AE254" s="147" t="s">
        <v>150</v>
      </c>
      <c r="AF254" s="147">
        <v>0</v>
      </c>
      <c r="AG254" s="147"/>
      <c r="AH254" s="147"/>
      <c r="AI254" s="147"/>
      <c r="AJ254" s="147"/>
      <c r="AK254" s="147"/>
      <c r="AL254" s="147"/>
      <c r="AM254" s="147"/>
      <c r="AN254" s="147"/>
      <c r="AO254" s="147"/>
      <c r="AP254" s="147"/>
      <c r="AQ254" s="147"/>
      <c r="AR254" s="147"/>
      <c r="AS254" s="147"/>
      <c r="AT254" s="147"/>
      <c r="AU254" s="147"/>
      <c r="AV254" s="147"/>
      <c r="AW254" s="147"/>
      <c r="AX254" s="147"/>
      <c r="AY254" s="147"/>
      <c r="AZ254" s="147"/>
      <c r="BA254" s="147"/>
      <c r="BB254" s="147"/>
      <c r="BC254" s="147"/>
      <c r="BD254" s="147"/>
      <c r="BE254" s="147"/>
      <c r="BF254" s="147"/>
      <c r="BG254" s="147"/>
      <c r="BH254" s="147"/>
    </row>
    <row r="255" spans="1:60" ht="12.75" outlineLevel="1">
      <c r="A255" s="148">
        <v>131</v>
      </c>
      <c r="B255" s="154" t="s">
        <v>496</v>
      </c>
      <c r="C255" s="185" t="s">
        <v>497</v>
      </c>
      <c r="D255" s="156" t="s">
        <v>267</v>
      </c>
      <c r="E255" s="164">
        <v>8.22</v>
      </c>
      <c r="F255" s="256">
        <v>0</v>
      </c>
      <c r="G255" s="168">
        <f t="shared" si="37"/>
        <v>0</v>
      </c>
      <c r="H255" s="168">
        <v>856.51</v>
      </c>
      <c r="I255" s="168">
        <f>ROUND(E255*H255,2)</f>
        <v>7040.51</v>
      </c>
      <c r="J255" s="168">
        <v>122.49000000000001</v>
      </c>
      <c r="K255" s="168">
        <f>ROUND(E255*J255,2)</f>
        <v>1006.87</v>
      </c>
      <c r="L255" s="168">
        <v>21</v>
      </c>
      <c r="M255" s="168">
        <f>G255*(1+L255/100)</f>
        <v>0</v>
      </c>
      <c r="N255" s="157">
        <v>0.00844</v>
      </c>
      <c r="O255" s="157">
        <f>ROUND(E255*N255,5)</f>
        <v>0.06938</v>
      </c>
      <c r="P255" s="157">
        <v>0</v>
      </c>
      <c r="Q255" s="157">
        <f>ROUND(E255*P255,5)</f>
        <v>0</v>
      </c>
      <c r="R255" s="157"/>
      <c r="S255" s="157"/>
      <c r="T255" s="158">
        <v>0.2</v>
      </c>
      <c r="U255" s="157">
        <f>ROUND(E255*T255,2)</f>
        <v>1.64</v>
      </c>
      <c r="V255" s="147"/>
      <c r="W255" s="147"/>
      <c r="X255" s="147"/>
      <c r="Y255" s="147"/>
      <c r="Z255" s="147"/>
      <c r="AA255" s="147"/>
      <c r="AB255" s="147"/>
      <c r="AC255" s="147"/>
      <c r="AD255" s="147"/>
      <c r="AE255" s="147" t="s">
        <v>148</v>
      </c>
      <c r="AF255" s="147"/>
      <c r="AG255" s="147"/>
      <c r="AH255" s="147"/>
      <c r="AI255" s="147"/>
      <c r="AJ255" s="147"/>
      <c r="AK255" s="147"/>
      <c r="AL255" s="147"/>
      <c r="AM255" s="147"/>
      <c r="AN255" s="147"/>
      <c r="AO255" s="147"/>
      <c r="AP255" s="147"/>
      <c r="AQ255" s="147"/>
      <c r="AR255" s="147"/>
      <c r="AS255" s="147"/>
      <c r="AT255" s="147"/>
      <c r="AU255" s="147"/>
      <c r="AV255" s="147"/>
      <c r="AW255" s="147"/>
      <c r="AX255" s="147"/>
      <c r="AY255" s="147"/>
      <c r="AZ255" s="147"/>
      <c r="BA255" s="147"/>
      <c r="BB255" s="147"/>
      <c r="BC255" s="147"/>
      <c r="BD255" s="147"/>
      <c r="BE255" s="147"/>
      <c r="BF255" s="147"/>
      <c r="BG255" s="147"/>
      <c r="BH255" s="147"/>
    </row>
    <row r="256" spans="1:60" ht="12.75" outlineLevel="1">
      <c r="A256" s="148"/>
      <c r="B256" s="154"/>
      <c r="C256" s="186" t="s">
        <v>498</v>
      </c>
      <c r="D256" s="159"/>
      <c r="E256" s="165">
        <v>8.22</v>
      </c>
      <c r="F256" s="168"/>
      <c r="G256" s="168"/>
      <c r="H256" s="168"/>
      <c r="I256" s="168"/>
      <c r="J256" s="168"/>
      <c r="K256" s="168"/>
      <c r="L256" s="168"/>
      <c r="M256" s="168"/>
      <c r="N256" s="157"/>
      <c r="O256" s="157"/>
      <c r="P256" s="157"/>
      <c r="Q256" s="157"/>
      <c r="R256" s="157"/>
      <c r="S256" s="157"/>
      <c r="T256" s="158"/>
      <c r="U256" s="157"/>
      <c r="V256" s="147"/>
      <c r="W256" s="147"/>
      <c r="X256" s="147"/>
      <c r="Y256" s="147"/>
      <c r="Z256" s="147"/>
      <c r="AA256" s="147"/>
      <c r="AB256" s="147"/>
      <c r="AC256" s="147"/>
      <c r="AD256" s="147"/>
      <c r="AE256" s="147" t="s">
        <v>150</v>
      </c>
      <c r="AF256" s="147">
        <v>0</v>
      </c>
      <c r="AG256" s="147"/>
      <c r="AH256" s="147"/>
      <c r="AI256" s="147"/>
      <c r="AJ256" s="147"/>
      <c r="AK256" s="147"/>
      <c r="AL256" s="147"/>
      <c r="AM256" s="147"/>
      <c r="AN256" s="147"/>
      <c r="AO256" s="147"/>
      <c r="AP256" s="147"/>
      <c r="AQ256" s="147"/>
      <c r="AR256" s="147"/>
      <c r="AS256" s="147"/>
      <c r="AT256" s="147"/>
      <c r="AU256" s="147"/>
      <c r="AV256" s="147"/>
      <c r="AW256" s="147"/>
      <c r="AX256" s="147"/>
      <c r="AY256" s="147"/>
      <c r="AZ256" s="147"/>
      <c r="BA256" s="147"/>
      <c r="BB256" s="147"/>
      <c r="BC256" s="147"/>
      <c r="BD256" s="147"/>
      <c r="BE256" s="147"/>
      <c r="BF256" s="147"/>
      <c r="BG256" s="147"/>
      <c r="BH256" s="147"/>
    </row>
    <row r="257" spans="1:60" ht="12.75" outlineLevel="1">
      <c r="A257" s="148">
        <v>132</v>
      </c>
      <c r="B257" s="154" t="s">
        <v>499</v>
      </c>
      <c r="C257" s="185" t="s">
        <v>500</v>
      </c>
      <c r="D257" s="156" t="s">
        <v>267</v>
      </c>
      <c r="E257" s="164">
        <v>15.1</v>
      </c>
      <c r="F257" s="256">
        <v>0</v>
      </c>
      <c r="G257" s="168">
        <f t="shared" si="37"/>
        <v>0</v>
      </c>
      <c r="H257" s="168">
        <v>111.38</v>
      </c>
      <c r="I257" s="168">
        <f>ROUND(E257*H257,2)</f>
        <v>1681.84</v>
      </c>
      <c r="J257" s="168">
        <v>57.120000000000005</v>
      </c>
      <c r="K257" s="168">
        <f>ROUND(E257*J257,2)</f>
        <v>862.51</v>
      </c>
      <c r="L257" s="168">
        <v>21</v>
      </c>
      <c r="M257" s="168">
        <f>G257*(1+L257/100)</f>
        <v>0</v>
      </c>
      <c r="N257" s="157">
        <v>0.00029</v>
      </c>
      <c r="O257" s="157">
        <f>ROUND(E257*N257,5)</f>
        <v>0.00438</v>
      </c>
      <c r="P257" s="157">
        <v>0</v>
      </c>
      <c r="Q257" s="157">
        <f>ROUND(E257*P257,5)</f>
        <v>0</v>
      </c>
      <c r="R257" s="157"/>
      <c r="S257" s="157"/>
      <c r="T257" s="158">
        <v>0.1</v>
      </c>
      <c r="U257" s="157">
        <f>ROUND(E257*T257,2)</f>
        <v>1.51</v>
      </c>
      <c r="V257" s="147"/>
      <c r="W257" s="147"/>
      <c r="X257" s="147"/>
      <c r="Y257" s="147"/>
      <c r="Z257" s="147"/>
      <c r="AA257" s="147"/>
      <c r="AB257" s="147"/>
      <c r="AC257" s="147"/>
      <c r="AD257" s="147"/>
      <c r="AE257" s="147" t="s">
        <v>148</v>
      </c>
      <c r="AF257" s="147"/>
      <c r="AG257" s="147"/>
      <c r="AH257" s="147"/>
      <c r="AI257" s="147"/>
      <c r="AJ257" s="147"/>
      <c r="AK257" s="147"/>
      <c r="AL257" s="147"/>
      <c r="AM257" s="147"/>
      <c r="AN257" s="147"/>
      <c r="AO257" s="147"/>
      <c r="AP257" s="147"/>
      <c r="AQ257" s="147"/>
      <c r="AR257" s="147"/>
      <c r="AS257" s="147"/>
      <c r="AT257" s="147"/>
      <c r="AU257" s="147"/>
      <c r="AV257" s="147"/>
      <c r="AW257" s="147"/>
      <c r="AX257" s="147"/>
      <c r="AY257" s="147"/>
      <c r="AZ257" s="147"/>
      <c r="BA257" s="147"/>
      <c r="BB257" s="147"/>
      <c r="BC257" s="147"/>
      <c r="BD257" s="147"/>
      <c r="BE257" s="147"/>
      <c r="BF257" s="147"/>
      <c r="BG257" s="147"/>
      <c r="BH257" s="147"/>
    </row>
    <row r="258" spans="1:60" ht="12.75" outlineLevel="1">
      <c r="A258" s="148"/>
      <c r="B258" s="154"/>
      <c r="C258" s="186" t="s">
        <v>501</v>
      </c>
      <c r="D258" s="159"/>
      <c r="E258" s="165">
        <v>15.1</v>
      </c>
      <c r="F258" s="168"/>
      <c r="G258" s="168"/>
      <c r="H258" s="168"/>
      <c r="I258" s="168"/>
      <c r="J258" s="168"/>
      <c r="K258" s="168"/>
      <c r="L258" s="168"/>
      <c r="M258" s="168"/>
      <c r="N258" s="157"/>
      <c r="O258" s="157"/>
      <c r="P258" s="157"/>
      <c r="Q258" s="157"/>
      <c r="R258" s="157"/>
      <c r="S258" s="157"/>
      <c r="T258" s="158"/>
      <c r="U258" s="157"/>
      <c r="V258" s="147"/>
      <c r="W258" s="147"/>
      <c r="X258" s="147"/>
      <c r="Y258" s="147"/>
      <c r="Z258" s="147"/>
      <c r="AA258" s="147"/>
      <c r="AB258" s="147"/>
      <c r="AC258" s="147"/>
      <c r="AD258" s="147"/>
      <c r="AE258" s="147" t="s">
        <v>150</v>
      </c>
      <c r="AF258" s="147">
        <v>0</v>
      </c>
      <c r="AG258" s="147"/>
      <c r="AH258" s="147"/>
      <c r="AI258" s="147"/>
      <c r="AJ258" s="147"/>
      <c r="AK258" s="147"/>
      <c r="AL258" s="147"/>
      <c r="AM258" s="147"/>
      <c r="AN258" s="147"/>
      <c r="AO258" s="147"/>
      <c r="AP258" s="147"/>
      <c r="AQ258" s="147"/>
      <c r="AR258" s="147"/>
      <c r="AS258" s="147"/>
      <c r="AT258" s="147"/>
      <c r="AU258" s="147"/>
      <c r="AV258" s="147"/>
      <c r="AW258" s="147"/>
      <c r="AX258" s="147"/>
      <c r="AY258" s="147"/>
      <c r="AZ258" s="147"/>
      <c r="BA258" s="147"/>
      <c r="BB258" s="147"/>
      <c r="BC258" s="147"/>
      <c r="BD258" s="147"/>
      <c r="BE258" s="147"/>
      <c r="BF258" s="147"/>
      <c r="BG258" s="147"/>
      <c r="BH258" s="147"/>
    </row>
    <row r="259" spans="1:60" ht="12.75" outlineLevel="1">
      <c r="A259" s="148">
        <v>133</v>
      </c>
      <c r="B259" s="154" t="s">
        <v>502</v>
      </c>
      <c r="C259" s="185" t="s">
        <v>503</v>
      </c>
      <c r="D259" s="156" t="s">
        <v>267</v>
      </c>
      <c r="E259" s="164">
        <v>15.1</v>
      </c>
      <c r="F259" s="256">
        <v>0</v>
      </c>
      <c r="G259" s="168">
        <f t="shared" si="37"/>
        <v>0</v>
      </c>
      <c r="H259" s="168">
        <v>161.74</v>
      </c>
      <c r="I259" s="168">
        <f>ROUND(E259*H259,2)</f>
        <v>2442.27</v>
      </c>
      <c r="J259" s="168">
        <v>38.25999999999999</v>
      </c>
      <c r="K259" s="168">
        <f>ROUND(E259*J259,2)</f>
        <v>577.73</v>
      </c>
      <c r="L259" s="168">
        <v>21</v>
      </c>
      <c r="M259" s="168">
        <f>G259*(1+L259/100)</f>
        <v>0</v>
      </c>
      <c r="N259" s="157">
        <v>0.00032</v>
      </c>
      <c r="O259" s="157">
        <f>ROUND(E259*N259,5)</f>
        <v>0.00483</v>
      </c>
      <c r="P259" s="157">
        <v>0</v>
      </c>
      <c r="Q259" s="157">
        <f>ROUND(E259*P259,5)</f>
        <v>0</v>
      </c>
      <c r="R259" s="157"/>
      <c r="S259" s="157"/>
      <c r="T259" s="158">
        <v>0.067</v>
      </c>
      <c r="U259" s="157">
        <f>ROUND(E259*T259,2)</f>
        <v>1.01</v>
      </c>
      <c r="V259" s="147"/>
      <c r="W259" s="147"/>
      <c r="X259" s="147"/>
      <c r="Y259" s="147"/>
      <c r="Z259" s="147"/>
      <c r="AA259" s="147"/>
      <c r="AB259" s="147"/>
      <c r="AC259" s="147"/>
      <c r="AD259" s="147"/>
      <c r="AE259" s="147" t="s">
        <v>148</v>
      </c>
      <c r="AF259" s="147"/>
      <c r="AG259" s="147"/>
      <c r="AH259" s="147"/>
      <c r="AI259" s="147"/>
      <c r="AJ259" s="147"/>
      <c r="AK259" s="147"/>
      <c r="AL259" s="147"/>
      <c r="AM259" s="147"/>
      <c r="AN259" s="147"/>
      <c r="AO259" s="147"/>
      <c r="AP259" s="147"/>
      <c r="AQ259" s="147"/>
      <c r="AR259" s="147"/>
      <c r="AS259" s="147"/>
      <c r="AT259" s="147"/>
      <c r="AU259" s="147"/>
      <c r="AV259" s="147"/>
      <c r="AW259" s="147"/>
      <c r="AX259" s="147"/>
      <c r="AY259" s="147"/>
      <c r="AZ259" s="147"/>
      <c r="BA259" s="147"/>
      <c r="BB259" s="147"/>
      <c r="BC259" s="147"/>
      <c r="BD259" s="147"/>
      <c r="BE259" s="147"/>
      <c r="BF259" s="147"/>
      <c r="BG259" s="147"/>
      <c r="BH259" s="147"/>
    </row>
    <row r="260" spans="1:60" ht="12.75" outlineLevel="1">
      <c r="A260" s="148"/>
      <c r="B260" s="154"/>
      <c r="C260" s="186" t="s">
        <v>501</v>
      </c>
      <c r="D260" s="159"/>
      <c r="E260" s="165">
        <v>15.1</v>
      </c>
      <c r="F260" s="168"/>
      <c r="G260" s="168"/>
      <c r="H260" s="168"/>
      <c r="I260" s="168"/>
      <c r="J260" s="168"/>
      <c r="K260" s="168"/>
      <c r="L260" s="168"/>
      <c r="M260" s="168"/>
      <c r="N260" s="157"/>
      <c r="O260" s="157"/>
      <c r="P260" s="157"/>
      <c r="Q260" s="157"/>
      <c r="R260" s="157"/>
      <c r="S260" s="157"/>
      <c r="T260" s="158"/>
      <c r="U260" s="157"/>
      <c r="V260" s="147"/>
      <c r="W260" s="147"/>
      <c r="X260" s="147"/>
      <c r="Y260" s="147"/>
      <c r="Z260" s="147"/>
      <c r="AA260" s="147"/>
      <c r="AB260" s="147"/>
      <c r="AC260" s="147"/>
      <c r="AD260" s="147"/>
      <c r="AE260" s="147" t="s">
        <v>150</v>
      </c>
      <c r="AF260" s="147">
        <v>0</v>
      </c>
      <c r="AG260" s="147"/>
      <c r="AH260" s="147"/>
      <c r="AI260" s="147"/>
      <c r="AJ260" s="147"/>
      <c r="AK260" s="147"/>
      <c r="AL260" s="147"/>
      <c r="AM260" s="147"/>
      <c r="AN260" s="147"/>
      <c r="AO260" s="147"/>
      <c r="AP260" s="147"/>
      <c r="AQ260" s="147"/>
      <c r="AR260" s="147"/>
      <c r="AS260" s="147"/>
      <c r="AT260" s="147"/>
      <c r="AU260" s="147"/>
      <c r="AV260" s="147"/>
      <c r="AW260" s="147"/>
      <c r="AX260" s="147"/>
      <c r="AY260" s="147"/>
      <c r="AZ260" s="147"/>
      <c r="BA260" s="147"/>
      <c r="BB260" s="147"/>
      <c r="BC260" s="147"/>
      <c r="BD260" s="147"/>
      <c r="BE260" s="147"/>
      <c r="BF260" s="147"/>
      <c r="BG260" s="147"/>
      <c r="BH260" s="147"/>
    </row>
    <row r="261" spans="1:60" ht="12.75" outlineLevel="1">
      <c r="A261" s="148">
        <v>134</v>
      </c>
      <c r="B261" s="154" t="s">
        <v>504</v>
      </c>
      <c r="C261" s="185" t="s">
        <v>505</v>
      </c>
      <c r="D261" s="156" t="s">
        <v>0</v>
      </c>
      <c r="E261" s="164">
        <v>1408.4915</v>
      </c>
      <c r="F261" s="256">
        <v>0</v>
      </c>
      <c r="G261" s="168">
        <f t="shared" si="37"/>
        <v>0</v>
      </c>
      <c r="H261" s="168">
        <v>0</v>
      </c>
      <c r="I261" s="168">
        <f>ROUND(E261*H261,2)</f>
        <v>0</v>
      </c>
      <c r="J261" s="168">
        <v>11.2</v>
      </c>
      <c r="K261" s="168">
        <f>ROUND(E261*J261,2)</f>
        <v>15775.1</v>
      </c>
      <c r="L261" s="168">
        <v>21</v>
      </c>
      <c r="M261" s="168">
        <f>G261*(1+L261/100)</f>
        <v>0</v>
      </c>
      <c r="N261" s="157">
        <v>0</v>
      </c>
      <c r="O261" s="157">
        <f>ROUND(E261*N261,5)</f>
        <v>0</v>
      </c>
      <c r="P261" s="157">
        <v>0</v>
      </c>
      <c r="Q261" s="157">
        <f>ROUND(E261*P261,5)</f>
        <v>0</v>
      </c>
      <c r="R261" s="157"/>
      <c r="S261" s="157"/>
      <c r="T261" s="158">
        <v>0.023</v>
      </c>
      <c r="U261" s="157">
        <f>ROUND(E261*T261,2)</f>
        <v>32.4</v>
      </c>
      <c r="V261" s="147"/>
      <c r="W261" s="147"/>
      <c r="X261" s="147"/>
      <c r="Y261" s="147"/>
      <c r="Z261" s="147"/>
      <c r="AA261" s="147"/>
      <c r="AB261" s="147"/>
      <c r="AC261" s="147"/>
      <c r="AD261" s="147"/>
      <c r="AE261" s="147" t="s">
        <v>148</v>
      </c>
      <c r="AF261" s="147"/>
      <c r="AG261" s="147"/>
      <c r="AH261" s="147"/>
      <c r="AI261" s="147"/>
      <c r="AJ261" s="147"/>
      <c r="AK261" s="147"/>
      <c r="AL261" s="147"/>
      <c r="AM261" s="147"/>
      <c r="AN261" s="147"/>
      <c r="AO261" s="147"/>
      <c r="AP261" s="147"/>
      <c r="AQ261" s="147"/>
      <c r="AR261" s="147"/>
      <c r="AS261" s="147"/>
      <c r="AT261" s="147"/>
      <c r="AU261" s="147"/>
      <c r="AV261" s="147"/>
      <c r="AW261" s="147"/>
      <c r="AX261" s="147"/>
      <c r="AY261" s="147"/>
      <c r="AZ261" s="147"/>
      <c r="BA261" s="147"/>
      <c r="BB261" s="147"/>
      <c r="BC261" s="147"/>
      <c r="BD261" s="147"/>
      <c r="BE261" s="147"/>
      <c r="BF261" s="147"/>
      <c r="BG261" s="147"/>
      <c r="BH261" s="147"/>
    </row>
    <row r="262" spans="1:31" ht="12.75">
      <c r="A262" s="149" t="s">
        <v>143</v>
      </c>
      <c r="B262" s="155" t="s">
        <v>102</v>
      </c>
      <c r="C262" s="187" t="s">
        <v>103</v>
      </c>
      <c r="D262" s="160"/>
      <c r="E262" s="166"/>
      <c r="F262" s="169"/>
      <c r="G262" s="169">
        <f>SUMIF(AE263:AE277,"&lt;&gt;NOR",G263:G277)</f>
        <v>0</v>
      </c>
      <c r="H262" s="169"/>
      <c r="I262" s="169">
        <f>SUM(I263:I277)</f>
        <v>101275.09</v>
      </c>
      <c r="J262" s="169"/>
      <c r="K262" s="169">
        <f>SUM(K263:K277)</f>
        <v>60302.44</v>
      </c>
      <c r="L262" s="169"/>
      <c r="M262" s="169">
        <f>SUM(M263:M277)</f>
        <v>0</v>
      </c>
      <c r="N262" s="161"/>
      <c r="O262" s="161">
        <f>SUM(O263:O277)</f>
        <v>1.44981</v>
      </c>
      <c r="P262" s="161"/>
      <c r="Q262" s="161">
        <f>SUM(Q263:Q277)</f>
        <v>0</v>
      </c>
      <c r="R262" s="161"/>
      <c r="S262" s="161"/>
      <c r="T262" s="162"/>
      <c r="U262" s="161">
        <f>SUM(U263:U277)</f>
        <v>113.62</v>
      </c>
      <c r="AE262" t="s">
        <v>144</v>
      </c>
    </row>
    <row r="263" spans="1:60" ht="22.5" outlineLevel="1">
      <c r="A263" s="148">
        <v>135</v>
      </c>
      <c r="B263" s="154" t="s">
        <v>506</v>
      </c>
      <c r="C263" s="185" t="s">
        <v>507</v>
      </c>
      <c r="D263" s="156" t="s">
        <v>267</v>
      </c>
      <c r="E263" s="164">
        <v>4</v>
      </c>
      <c r="F263" s="256">
        <v>0</v>
      </c>
      <c r="G263" s="168">
        <f>E263*F263</f>
        <v>0</v>
      </c>
      <c r="H263" s="168">
        <v>215.8</v>
      </c>
      <c r="I263" s="168">
        <f>ROUND(E263*H263,2)</f>
        <v>863.2</v>
      </c>
      <c r="J263" s="168">
        <v>180.7</v>
      </c>
      <c r="K263" s="168">
        <f>ROUND(E263*J263,2)</f>
        <v>722.8</v>
      </c>
      <c r="L263" s="168">
        <v>21</v>
      </c>
      <c r="M263" s="168">
        <f>G263*(1+L263/100)</f>
        <v>0</v>
      </c>
      <c r="N263" s="157">
        <v>0.00421</v>
      </c>
      <c r="O263" s="157">
        <f>ROUND(E263*N263,5)</f>
        <v>0.01684</v>
      </c>
      <c r="P263" s="157">
        <v>0</v>
      </c>
      <c r="Q263" s="157">
        <f>ROUND(E263*P263,5)</f>
        <v>0</v>
      </c>
      <c r="R263" s="157"/>
      <c r="S263" s="157"/>
      <c r="T263" s="158">
        <v>0.356</v>
      </c>
      <c r="U263" s="157">
        <f>ROUND(E263*T263,2)</f>
        <v>1.42</v>
      </c>
      <c r="V263" s="147"/>
      <c r="W263" s="147"/>
      <c r="X263" s="147"/>
      <c r="Y263" s="147"/>
      <c r="Z263" s="147"/>
      <c r="AA263" s="147"/>
      <c r="AB263" s="147"/>
      <c r="AC263" s="147"/>
      <c r="AD263" s="147"/>
      <c r="AE263" s="147" t="s">
        <v>148</v>
      </c>
      <c r="AF263" s="147"/>
      <c r="AG263" s="147"/>
      <c r="AH263" s="147"/>
      <c r="AI263" s="147"/>
      <c r="AJ263" s="147"/>
      <c r="AK263" s="147"/>
      <c r="AL263" s="147"/>
      <c r="AM263" s="147"/>
      <c r="AN263" s="147"/>
      <c r="AO263" s="147"/>
      <c r="AP263" s="147"/>
      <c r="AQ263" s="147"/>
      <c r="AR263" s="147"/>
      <c r="AS263" s="147"/>
      <c r="AT263" s="147"/>
      <c r="AU263" s="147"/>
      <c r="AV263" s="147"/>
      <c r="AW263" s="147"/>
      <c r="AX263" s="147"/>
      <c r="AY263" s="147"/>
      <c r="AZ263" s="147"/>
      <c r="BA263" s="147"/>
      <c r="BB263" s="147"/>
      <c r="BC263" s="147"/>
      <c r="BD263" s="147"/>
      <c r="BE263" s="147"/>
      <c r="BF263" s="147"/>
      <c r="BG263" s="147"/>
      <c r="BH263" s="147"/>
    </row>
    <row r="264" spans="1:60" ht="12.75" outlineLevel="1">
      <c r="A264" s="148"/>
      <c r="B264" s="154"/>
      <c r="C264" s="186" t="s">
        <v>484</v>
      </c>
      <c r="D264" s="159"/>
      <c r="E264" s="165">
        <v>4</v>
      </c>
      <c r="F264" s="168"/>
      <c r="G264" s="168"/>
      <c r="H264" s="168"/>
      <c r="I264" s="168"/>
      <c r="J264" s="168"/>
      <c r="K264" s="168"/>
      <c r="L264" s="168"/>
      <c r="M264" s="168"/>
      <c r="N264" s="157"/>
      <c r="O264" s="157"/>
      <c r="P264" s="157"/>
      <c r="Q264" s="157"/>
      <c r="R264" s="157"/>
      <c r="S264" s="157"/>
      <c r="T264" s="158"/>
      <c r="U264" s="157"/>
      <c r="V264" s="147"/>
      <c r="W264" s="147"/>
      <c r="X264" s="147"/>
      <c r="Y264" s="147"/>
      <c r="Z264" s="147"/>
      <c r="AA264" s="147"/>
      <c r="AB264" s="147"/>
      <c r="AC264" s="147"/>
      <c r="AD264" s="147"/>
      <c r="AE264" s="147" t="s">
        <v>150</v>
      </c>
      <c r="AF264" s="147">
        <v>0</v>
      </c>
      <c r="AG264" s="147"/>
      <c r="AH264" s="147"/>
      <c r="AI264" s="147"/>
      <c r="AJ264" s="147"/>
      <c r="AK264" s="147"/>
      <c r="AL264" s="147"/>
      <c r="AM264" s="147"/>
      <c r="AN264" s="147"/>
      <c r="AO264" s="147"/>
      <c r="AP264" s="147"/>
      <c r="AQ264" s="147"/>
      <c r="AR264" s="147"/>
      <c r="AS264" s="147"/>
      <c r="AT264" s="147"/>
      <c r="AU264" s="147"/>
      <c r="AV264" s="147"/>
      <c r="AW264" s="147"/>
      <c r="AX264" s="147"/>
      <c r="AY264" s="147"/>
      <c r="AZ264" s="147"/>
      <c r="BA264" s="147"/>
      <c r="BB264" s="147"/>
      <c r="BC264" s="147"/>
      <c r="BD264" s="147"/>
      <c r="BE264" s="147"/>
      <c r="BF264" s="147"/>
      <c r="BG264" s="147"/>
      <c r="BH264" s="147"/>
    </row>
    <row r="265" spans="1:60" ht="22.5" outlineLevel="1">
      <c r="A265" s="148">
        <v>136</v>
      </c>
      <c r="B265" s="154" t="s">
        <v>508</v>
      </c>
      <c r="C265" s="185" t="s">
        <v>509</v>
      </c>
      <c r="D265" s="156" t="s">
        <v>217</v>
      </c>
      <c r="E265" s="164">
        <v>8</v>
      </c>
      <c r="F265" s="256">
        <v>0</v>
      </c>
      <c r="G265" s="168">
        <f aca="true" t="shared" si="38" ref="G264:G277">E265*F265</f>
        <v>0</v>
      </c>
      <c r="H265" s="168">
        <v>5626.64</v>
      </c>
      <c r="I265" s="168">
        <f aca="true" t="shared" si="39" ref="I265:I275">ROUND(E265*H265,2)</f>
        <v>45013.12</v>
      </c>
      <c r="J265" s="168">
        <v>1278.3599999999997</v>
      </c>
      <c r="K265" s="168">
        <f aca="true" t="shared" si="40" ref="K265:K275">ROUND(E265*J265,2)</f>
        <v>10226.88</v>
      </c>
      <c r="L265" s="168">
        <v>21</v>
      </c>
      <c r="M265" s="168">
        <f aca="true" t="shared" si="41" ref="M265:M275">G265*(1+L265/100)</f>
        <v>0</v>
      </c>
      <c r="N265" s="157">
        <v>0.0451</v>
      </c>
      <c r="O265" s="157">
        <f aca="true" t="shared" si="42" ref="O265:O275">ROUND(E265*N265,5)</f>
        <v>0.3608</v>
      </c>
      <c r="P265" s="157">
        <v>0</v>
      </c>
      <c r="Q265" s="157">
        <f aca="true" t="shared" si="43" ref="Q265:Q275">ROUND(E265*P265,5)</f>
        <v>0</v>
      </c>
      <c r="R265" s="157"/>
      <c r="S265" s="157"/>
      <c r="T265" s="158">
        <v>2.35559</v>
      </c>
      <c r="U265" s="157">
        <f aca="true" t="shared" si="44" ref="U265:U275">ROUND(E265*T265,2)</f>
        <v>18.84</v>
      </c>
      <c r="V265" s="147"/>
      <c r="W265" s="147"/>
      <c r="X265" s="147"/>
      <c r="Y265" s="147"/>
      <c r="Z265" s="147"/>
      <c r="AA265" s="147"/>
      <c r="AB265" s="147"/>
      <c r="AC265" s="147"/>
      <c r="AD265" s="147"/>
      <c r="AE265" s="147" t="s">
        <v>178</v>
      </c>
      <c r="AF265" s="147"/>
      <c r="AG265" s="147"/>
      <c r="AH265" s="147"/>
      <c r="AI265" s="147"/>
      <c r="AJ265" s="147"/>
      <c r="AK265" s="147"/>
      <c r="AL265" s="147"/>
      <c r="AM265" s="147"/>
      <c r="AN265" s="147"/>
      <c r="AO265" s="147"/>
      <c r="AP265" s="147"/>
      <c r="AQ265" s="147"/>
      <c r="AR265" s="147"/>
      <c r="AS265" s="147"/>
      <c r="AT265" s="147"/>
      <c r="AU265" s="147"/>
      <c r="AV265" s="147"/>
      <c r="AW265" s="147"/>
      <c r="AX265" s="147"/>
      <c r="AY265" s="147"/>
      <c r="AZ265" s="147"/>
      <c r="BA265" s="147"/>
      <c r="BB265" s="147"/>
      <c r="BC265" s="147"/>
      <c r="BD265" s="147"/>
      <c r="BE265" s="147"/>
      <c r="BF265" s="147"/>
      <c r="BG265" s="147"/>
      <c r="BH265" s="147"/>
    </row>
    <row r="266" spans="1:60" ht="22.5" outlineLevel="1">
      <c r="A266" s="148">
        <v>137</v>
      </c>
      <c r="B266" s="154" t="s">
        <v>510</v>
      </c>
      <c r="C266" s="185" t="s">
        <v>511</v>
      </c>
      <c r="D266" s="156" t="s">
        <v>217</v>
      </c>
      <c r="E266" s="164">
        <v>1</v>
      </c>
      <c r="F266" s="256">
        <v>0</v>
      </c>
      <c r="G266" s="168">
        <f t="shared" si="38"/>
        <v>0</v>
      </c>
      <c r="H266" s="168">
        <v>248.75</v>
      </c>
      <c r="I266" s="168">
        <f t="shared" si="39"/>
        <v>248.75</v>
      </c>
      <c r="J266" s="168">
        <v>1585.25</v>
      </c>
      <c r="K266" s="168">
        <f t="shared" si="40"/>
        <v>1585.25</v>
      </c>
      <c r="L266" s="168">
        <v>21</v>
      </c>
      <c r="M266" s="168">
        <f t="shared" si="41"/>
        <v>0</v>
      </c>
      <c r="N266" s="157">
        <v>0.00168</v>
      </c>
      <c r="O266" s="157">
        <f t="shared" si="42"/>
        <v>0.00168</v>
      </c>
      <c r="P266" s="157">
        <v>0</v>
      </c>
      <c r="Q266" s="157">
        <f t="shared" si="43"/>
        <v>0</v>
      </c>
      <c r="R266" s="157"/>
      <c r="S266" s="157"/>
      <c r="T266" s="158">
        <v>3.10407</v>
      </c>
      <c r="U266" s="157">
        <f t="shared" si="44"/>
        <v>3.1</v>
      </c>
      <c r="V266" s="147"/>
      <c r="W266" s="147"/>
      <c r="X266" s="147"/>
      <c r="Y266" s="147"/>
      <c r="Z266" s="147"/>
      <c r="AA266" s="147"/>
      <c r="AB266" s="147"/>
      <c r="AC266" s="147"/>
      <c r="AD266" s="147"/>
      <c r="AE266" s="147" t="s">
        <v>178</v>
      </c>
      <c r="AF266" s="147"/>
      <c r="AG266" s="147"/>
      <c r="AH266" s="147"/>
      <c r="AI266" s="147"/>
      <c r="AJ266" s="147"/>
      <c r="AK266" s="147"/>
      <c r="AL266" s="147"/>
      <c r="AM266" s="147"/>
      <c r="AN266" s="147"/>
      <c r="AO266" s="147"/>
      <c r="AP266" s="147"/>
      <c r="AQ266" s="147"/>
      <c r="AR266" s="147"/>
      <c r="AS266" s="147"/>
      <c r="AT266" s="147"/>
      <c r="AU266" s="147"/>
      <c r="AV266" s="147"/>
      <c r="AW266" s="147"/>
      <c r="AX266" s="147"/>
      <c r="AY266" s="147"/>
      <c r="AZ266" s="147"/>
      <c r="BA266" s="147"/>
      <c r="BB266" s="147"/>
      <c r="BC266" s="147"/>
      <c r="BD266" s="147"/>
      <c r="BE266" s="147"/>
      <c r="BF266" s="147"/>
      <c r="BG266" s="147"/>
      <c r="BH266" s="147"/>
    </row>
    <row r="267" spans="1:60" ht="12.75" outlineLevel="1">
      <c r="A267" s="148">
        <v>138</v>
      </c>
      <c r="B267" s="154" t="s">
        <v>512</v>
      </c>
      <c r="C267" s="185" t="s">
        <v>513</v>
      </c>
      <c r="D267" s="156" t="s">
        <v>217</v>
      </c>
      <c r="E267" s="164">
        <v>1</v>
      </c>
      <c r="F267" s="256">
        <v>0</v>
      </c>
      <c r="G267" s="168">
        <f t="shared" si="38"/>
        <v>0</v>
      </c>
      <c r="H267" s="168">
        <v>8290</v>
      </c>
      <c r="I267" s="168">
        <f t="shared" si="39"/>
        <v>8290</v>
      </c>
      <c r="J267" s="168">
        <v>0</v>
      </c>
      <c r="K267" s="168">
        <f t="shared" si="40"/>
        <v>0</v>
      </c>
      <c r="L267" s="168">
        <v>21</v>
      </c>
      <c r="M267" s="168">
        <f t="shared" si="41"/>
        <v>0</v>
      </c>
      <c r="N267" s="157">
        <v>0.042</v>
      </c>
      <c r="O267" s="157">
        <f t="shared" si="42"/>
        <v>0.042</v>
      </c>
      <c r="P267" s="157">
        <v>0</v>
      </c>
      <c r="Q267" s="157">
        <f t="shared" si="43"/>
        <v>0</v>
      </c>
      <c r="R267" s="157"/>
      <c r="S267" s="157"/>
      <c r="T267" s="158">
        <v>0</v>
      </c>
      <c r="U267" s="157">
        <f t="shared" si="44"/>
        <v>0</v>
      </c>
      <c r="V267" s="147"/>
      <c r="W267" s="147"/>
      <c r="X267" s="147"/>
      <c r="Y267" s="147"/>
      <c r="Z267" s="147"/>
      <c r="AA267" s="147"/>
      <c r="AB267" s="147"/>
      <c r="AC267" s="147"/>
      <c r="AD267" s="147"/>
      <c r="AE267" s="147" t="s">
        <v>189</v>
      </c>
      <c r="AF267" s="147"/>
      <c r="AG267" s="147"/>
      <c r="AH267" s="147"/>
      <c r="AI267" s="147"/>
      <c r="AJ267" s="147"/>
      <c r="AK267" s="147"/>
      <c r="AL267" s="147"/>
      <c r="AM267" s="147"/>
      <c r="AN267" s="147"/>
      <c r="AO267" s="147"/>
      <c r="AP267" s="147"/>
      <c r="AQ267" s="147"/>
      <c r="AR267" s="147"/>
      <c r="AS267" s="147"/>
      <c r="AT267" s="147"/>
      <c r="AU267" s="147"/>
      <c r="AV267" s="147"/>
      <c r="AW267" s="147"/>
      <c r="AX267" s="147"/>
      <c r="AY267" s="147"/>
      <c r="AZ267" s="147"/>
      <c r="BA267" s="147"/>
      <c r="BB267" s="147"/>
      <c r="BC267" s="147"/>
      <c r="BD267" s="147"/>
      <c r="BE267" s="147"/>
      <c r="BF267" s="147"/>
      <c r="BG267" s="147"/>
      <c r="BH267" s="147"/>
    </row>
    <row r="268" spans="1:60" ht="12.75" outlineLevel="1">
      <c r="A268" s="148">
        <v>139</v>
      </c>
      <c r="B268" s="154" t="s">
        <v>514</v>
      </c>
      <c r="C268" s="185" t="s">
        <v>515</v>
      </c>
      <c r="D268" s="156" t="s">
        <v>217</v>
      </c>
      <c r="E268" s="164">
        <v>4</v>
      </c>
      <c r="F268" s="256">
        <v>0</v>
      </c>
      <c r="G268" s="168">
        <f t="shared" si="38"/>
        <v>0</v>
      </c>
      <c r="H268" s="168">
        <v>244.67</v>
      </c>
      <c r="I268" s="168">
        <f t="shared" si="39"/>
        <v>978.68</v>
      </c>
      <c r="J268" s="168">
        <v>997.33</v>
      </c>
      <c r="K268" s="168">
        <f t="shared" si="40"/>
        <v>3989.32</v>
      </c>
      <c r="L268" s="168">
        <v>21</v>
      </c>
      <c r="M268" s="168">
        <f t="shared" si="41"/>
        <v>0</v>
      </c>
      <c r="N268" s="157">
        <v>0.00142</v>
      </c>
      <c r="O268" s="157">
        <f t="shared" si="42"/>
        <v>0.00568</v>
      </c>
      <c r="P268" s="157">
        <v>0</v>
      </c>
      <c r="Q268" s="157">
        <f t="shared" si="43"/>
        <v>0</v>
      </c>
      <c r="R268" s="157"/>
      <c r="S268" s="157"/>
      <c r="T268" s="158">
        <v>2.04344</v>
      </c>
      <c r="U268" s="157">
        <f t="shared" si="44"/>
        <v>8.17</v>
      </c>
      <c r="V268" s="147"/>
      <c r="W268" s="147"/>
      <c r="X268" s="147"/>
      <c r="Y268" s="147"/>
      <c r="Z268" s="147"/>
      <c r="AA268" s="147"/>
      <c r="AB268" s="147"/>
      <c r="AC268" s="147"/>
      <c r="AD268" s="147"/>
      <c r="AE268" s="147" t="s">
        <v>178</v>
      </c>
      <c r="AF268" s="147"/>
      <c r="AG268" s="147"/>
      <c r="AH268" s="147"/>
      <c r="AI268" s="147"/>
      <c r="AJ268" s="147"/>
      <c r="AK268" s="147"/>
      <c r="AL268" s="147"/>
      <c r="AM268" s="147"/>
      <c r="AN268" s="147"/>
      <c r="AO268" s="147"/>
      <c r="AP268" s="147"/>
      <c r="AQ268" s="147"/>
      <c r="AR268" s="147"/>
      <c r="AS268" s="147"/>
      <c r="AT268" s="147"/>
      <c r="AU268" s="147"/>
      <c r="AV268" s="147"/>
      <c r="AW268" s="147"/>
      <c r="AX268" s="147"/>
      <c r="AY268" s="147"/>
      <c r="AZ268" s="147"/>
      <c r="BA268" s="147"/>
      <c r="BB268" s="147"/>
      <c r="BC268" s="147"/>
      <c r="BD268" s="147"/>
      <c r="BE268" s="147"/>
      <c r="BF268" s="147"/>
      <c r="BG268" s="147"/>
      <c r="BH268" s="147"/>
    </row>
    <row r="269" spans="1:60" ht="12.75" outlineLevel="1">
      <c r="A269" s="148">
        <v>140</v>
      </c>
      <c r="B269" s="154" t="s">
        <v>516</v>
      </c>
      <c r="C269" s="185" t="s">
        <v>517</v>
      </c>
      <c r="D269" s="156" t="s">
        <v>217</v>
      </c>
      <c r="E269" s="164">
        <v>4</v>
      </c>
      <c r="F269" s="256">
        <v>0</v>
      </c>
      <c r="G269" s="168">
        <f t="shared" si="38"/>
        <v>0</v>
      </c>
      <c r="H269" s="168">
        <v>1554</v>
      </c>
      <c r="I269" s="168">
        <f t="shared" si="39"/>
        <v>6216</v>
      </c>
      <c r="J269" s="168">
        <v>0</v>
      </c>
      <c r="K269" s="168">
        <f t="shared" si="40"/>
        <v>0</v>
      </c>
      <c r="L269" s="168">
        <v>21</v>
      </c>
      <c r="M269" s="168">
        <f t="shared" si="41"/>
        <v>0</v>
      </c>
      <c r="N269" s="157">
        <v>0.0145</v>
      </c>
      <c r="O269" s="157">
        <f t="shared" si="42"/>
        <v>0.058</v>
      </c>
      <c r="P269" s="157">
        <v>0</v>
      </c>
      <c r="Q269" s="157">
        <f t="shared" si="43"/>
        <v>0</v>
      </c>
      <c r="R269" s="157"/>
      <c r="S269" s="157"/>
      <c r="T269" s="158">
        <v>0</v>
      </c>
      <c r="U269" s="157">
        <f t="shared" si="44"/>
        <v>0</v>
      </c>
      <c r="V269" s="147"/>
      <c r="W269" s="147"/>
      <c r="X269" s="147"/>
      <c r="Y269" s="147"/>
      <c r="Z269" s="147"/>
      <c r="AA269" s="147"/>
      <c r="AB269" s="147"/>
      <c r="AC269" s="147"/>
      <c r="AD269" s="147"/>
      <c r="AE269" s="147" t="s">
        <v>189</v>
      </c>
      <c r="AF269" s="147"/>
      <c r="AG269" s="147"/>
      <c r="AH269" s="147"/>
      <c r="AI269" s="147"/>
      <c r="AJ269" s="147"/>
      <c r="AK269" s="147"/>
      <c r="AL269" s="147"/>
      <c r="AM269" s="147"/>
      <c r="AN269" s="147"/>
      <c r="AO269" s="147"/>
      <c r="AP269" s="147"/>
      <c r="AQ269" s="147"/>
      <c r="AR269" s="147"/>
      <c r="AS269" s="147"/>
      <c r="AT269" s="147"/>
      <c r="AU269" s="147"/>
      <c r="AV269" s="147"/>
      <c r="AW269" s="147"/>
      <c r="AX269" s="147"/>
      <c r="AY269" s="147"/>
      <c r="AZ269" s="147"/>
      <c r="BA269" s="147"/>
      <c r="BB269" s="147"/>
      <c r="BC269" s="147"/>
      <c r="BD269" s="147"/>
      <c r="BE269" s="147"/>
      <c r="BF269" s="147"/>
      <c r="BG269" s="147"/>
      <c r="BH269" s="147"/>
    </row>
    <row r="270" spans="1:60" ht="12.75" outlineLevel="1">
      <c r="A270" s="148">
        <v>141</v>
      </c>
      <c r="B270" s="154" t="s">
        <v>518</v>
      </c>
      <c r="C270" s="185" t="s">
        <v>519</v>
      </c>
      <c r="D270" s="156" t="s">
        <v>217</v>
      </c>
      <c r="E270" s="164">
        <v>3</v>
      </c>
      <c r="F270" s="256">
        <v>0</v>
      </c>
      <c r="G270" s="168">
        <f t="shared" si="38"/>
        <v>0</v>
      </c>
      <c r="H270" s="168">
        <v>277.2</v>
      </c>
      <c r="I270" s="168">
        <f t="shared" si="39"/>
        <v>831.6</v>
      </c>
      <c r="J270" s="168">
        <v>997.8</v>
      </c>
      <c r="K270" s="168">
        <f t="shared" si="40"/>
        <v>2993.4</v>
      </c>
      <c r="L270" s="168">
        <v>21</v>
      </c>
      <c r="M270" s="168">
        <f t="shared" si="41"/>
        <v>0</v>
      </c>
      <c r="N270" s="157">
        <v>0.00162</v>
      </c>
      <c r="O270" s="157">
        <f t="shared" si="42"/>
        <v>0.00486</v>
      </c>
      <c r="P270" s="157">
        <v>0</v>
      </c>
      <c r="Q270" s="157">
        <f t="shared" si="43"/>
        <v>0</v>
      </c>
      <c r="R270" s="157"/>
      <c r="S270" s="157"/>
      <c r="T270" s="158">
        <v>2.04392</v>
      </c>
      <c r="U270" s="157">
        <f t="shared" si="44"/>
        <v>6.13</v>
      </c>
      <c r="V270" s="147"/>
      <c r="W270" s="147"/>
      <c r="X270" s="147"/>
      <c r="Y270" s="147"/>
      <c r="Z270" s="147"/>
      <c r="AA270" s="147"/>
      <c r="AB270" s="147"/>
      <c r="AC270" s="147"/>
      <c r="AD270" s="147"/>
      <c r="AE270" s="147" t="s">
        <v>178</v>
      </c>
      <c r="AF270" s="147"/>
      <c r="AG270" s="147"/>
      <c r="AH270" s="147"/>
      <c r="AI270" s="147"/>
      <c r="AJ270" s="147"/>
      <c r="AK270" s="147"/>
      <c r="AL270" s="147"/>
      <c r="AM270" s="147"/>
      <c r="AN270" s="147"/>
      <c r="AO270" s="147"/>
      <c r="AP270" s="147"/>
      <c r="AQ270" s="147"/>
      <c r="AR270" s="147"/>
      <c r="AS270" s="147"/>
      <c r="AT270" s="147"/>
      <c r="AU270" s="147"/>
      <c r="AV270" s="147"/>
      <c r="AW270" s="147"/>
      <c r="AX270" s="147"/>
      <c r="AY270" s="147"/>
      <c r="AZ270" s="147"/>
      <c r="BA270" s="147"/>
      <c r="BB270" s="147"/>
      <c r="BC270" s="147"/>
      <c r="BD270" s="147"/>
      <c r="BE270" s="147"/>
      <c r="BF270" s="147"/>
      <c r="BG270" s="147"/>
      <c r="BH270" s="147"/>
    </row>
    <row r="271" spans="1:60" ht="12.75" outlineLevel="1">
      <c r="A271" s="148">
        <v>142</v>
      </c>
      <c r="B271" s="154" t="s">
        <v>520</v>
      </c>
      <c r="C271" s="185" t="s">
        <v>521</v>
      </c>
      <c r="D271" s="156" t="s">
        <v>217</v>
      </c>
      <c r="E271" s="164">
        <v>3</v>
      </c>
      <c r="F271" s="256">
        <v>0</v>
      </c>
      <c r="G271" s="168">
        <f t="shared" si="38"/>
        <v>0</v>
      </c>
      <c r="H271" s="168">
        <v>1554</v>
      </c>
      <c r="I271" s="168">
        <f t="shared" si="39"/>
        <v>4662</v>
      </c>
      <c r="J271" s="168">
        <v>0</v>
      </c>
      <c r="K271" s="168">
        <f t="shared" si="40"/>
        <v>0</v>
      </c>
      <c r="L271" s="168">
        <v>21</v>
      </c>
      <c r="M271" s="168">
        <f t="shared" si="41"/>
        <v>0</v>
      </c>
      <c r="N271" s="157">
        <v>0.016</v>
      </c>
      <c r="O271" s="157">
        <f t="shared" si="42"/>
        <v>0.048</v>
      </c>
      <c r="P271" s="157">
        <v>0</v>
      </c>
      <c r="Q271" s="157">
        <f t="shared" si="43"/>
        <v>0</v>
      </c>
      <c r="R271" s="157"/>
      <c r="S271" s="157"/>
      <c r="T271" s="158">
        <v>0</v>
      </c>
      <c r="U271" s="157">
        <f t="shared" si="44"/>
        <v>0</v>
      </c>
      <c r="V271" s="147"/>
      <c r="W271" s="147"/>
      <c r="X271" s="147"/>
      <c r="Y271" s="147"/>
      <c r="Z271" s="147"/>
      <c r="AA271" s="147"/>
      <c r="AB271" s="147"/>
      <c r="AC271" s="147"/>
      <c r="AD271" s="147"/>
      <c r="AE271" s="147" t="s">
        <v>189</v>
      </c>
      <c r="AF271" s="147"/>
      <c r="AG271" s="147"/>
      <c r="AH271" s="147"/>
      <c r="AI271" s="147"/>
      <c r="AJ271" s="147"/>
      <c r="AK271" s="147"/>
      <c r="AL271" s="147"/>
      <c r="AM271" s="147"/>
      <c r="AN271" s="147"/>
      <c r="AO271" s="147"/>
      <c r="AP271" s="147"/>
      <c r="AQ271" s="147"/>
      <c r="AR271" s="147"/>
      <c r="AS271" s="147"/>
      <c r="AT271" s="147"/>
      <c r="AU271" s="147"/>
      <c r="AV271" s="147"/>
      <c r="AW271" s="147"/>
      <c r="AX271" s="147"/>
      <c r="AY271" s="147"/>
      <c r="AZ271" s="147"/>
      <c r="BA271" s="147"/>
      <c r="BB271" s="147"/>
      <c r="BC271" s="147"/>
      <c r="BD271" s="147"/>
      <c r="BE271" s="147"/>
      <c r="BF271" s="147"/>
      <c r="BG271" s="147"/>
      <c r="BH271" s="147"/>
    </row>
    <row r="272" spans="1:60" ht="12.75" outlineLevel="1">
      <c r="A272" s="148">
        <v>143</v>
      </c>
      <c r="B272" s="154" t="s">
        <v>522</v>
      </c>
      <c r="C272" s="185" t="s">
        <v>523</v>
      </c>
      <c r="D272" s="156" t="s">
        <v>217</v>
      </c>
      <c r="E272" s="164">
        <v>1</v>
      </c>
      <c r="F272" s="256">
        <v>0</v>
      </c>
      <c r="G272" s="168">
        <f t="shared" si="38"/>
        <v>0</v>
      </c>
      <c r="H272" s="168">
        <v>327.76</v>
      </c>
      <c r="I272" s="168">
        <f t="shared" si="39"/>
        <v>327.76</v>
      </c>
      <c r="J272" s="168">
        <v>1022.24</v>
      </c>
      <c r="K272" s="168">
        <f t="shared" si="40"/>
        <v>1022.24</v>
      </c>
      <c r="L272" s="168">
        <v>21</v>
      </c>
      <c r="M272" s="168">
        <f t="shared" si="41"/>
        <v>0</v>
      </c>
      <c r="N272" s="157">
        <v>0.00182</v>
      </c>
      <c r="O272" s="157">
        <f t="shared" si="42"/>
        <v>0.00182</v>
      </c>
      <c r="P272" s="157">
        <v>0</v>
      </c>
      <c r="Q272" s="157">
        <f t="shared" si="43"/>
        <v>0</v>
      </c>
      <c r="R272" s="157"/>
      <c r="S272" s="157"/>
      <c r="T272" s="158">
        <v>2.09441</v>
      </c>
      <c r="U272" s="157">
        <f t="shared" si="44"/>
        <v>2.09</v>
      </c>
      <c r="V272" s="147"/>
      <c r="W272" s="147"/>
      <c r="X272" s="147"/>
      <c r="Y272" s="147"/>
      <c r="Z272" s="147"/>
      <c r="AA272" s="147"/>
      <c r="AB272" s="147"/>
      <c r="AC272" s="147"/>
      <c r="AD272" s="147"/>
      <c r="AE272" s="147" t="s">
        <v>178</v>
      </c>
      <c r="AF272" s="147"/>
      <c r="AG272" s="147"/>
      <c r="AH272" s="147"/>
      <c r="AI272" s="147"/>
      <c r="AJ272" s="147"/>
      <c r="AK272" s="147"/>
      <c r="AL272" s="147"/>
      <c r="AM272" s="147"/>
      <c r="AN272" s="147"/>
      <c r="AO272" s="147"/>
      <c r="AP272" s="147"/>
      <c r="AQ272" s="147"/>
      <c r="AR272" s="147"/>
      <c r="AS272" s="147"/>
      <c r="AT272" s="147"/>
      <c r="AU272" s="147"/>
      <c r="AV272" s="147"/>
      <c r="AW272" s="147"/>
      <c r="AX272" s="147"/>
      <c r="AY272" s="147"/>
      <c r="AZ272" s="147"/>
      <c r="BA272" s="147"/>
      <c r="BB272" s="147"/>
      <c r="BC272" s="147"/>
      <c r="BD272" s="147"/>
      <c r="BE272" s="147"/>
      <c r="BF272" s="147"/>
      <c r="BG272" s="147"/>
      <c r="BH272" s="147"/>
    </row>
    <row r="273" spans="1:60" ht="12.75" outlineLevel="1">
      <c r="A273" s="148">
        <v>144</v>
      </c>
      <c r="B273" s="154" t="s">
        <v>524</v>
      </c>
      <c r="C273" s="185" t="s">
        <v>525</v>
      </c>
      <c r="D273" s="156" t="s">
        <v>217</v>
      </c>
      <c r="E273" s="164">
        <v>1</v>
      </c>
      <c r="F273" s="256">
        <v>0</v>
      </c>
      <c r="G273" s="168">
        <f t="shared" si="38"/>
        <v>0</v>
      </c>
      <c r="H273" s="168">
        <v>1554</v>
      </c>
      <c r="I273" s="168">
        <f t="shared" si="39"/>
        <v>1554</v>
      </c>
      <c r="J273" s="168">
        <v>0</v>
      </c>
      <c r="K273" s="168">
        <f t="shared" si="40"/>
        <v>0</v>
      </c>
      <c r="L273" s="168">
        <v>21</v>
      </c>
      <c r="M273" s="168">
        <f t="shared" si="41"/>
        <v>0</v>
      </c>
      <c r="N273" s="157">
        <v>0.017</v>
      </c>
      <c r="O273" s="157">
        <f t="shared" si="42"/>
        <v>0.017</v>
      </c>
      <c r="P273" s="157">
        <v>0</v>
      </c>
      <c r="Q273" s="157">
        <f t="shared" si="43"/>
        <v>0</v>
      </c>
      <c r="R273" s="157"/>
      <c r="S273" s="157"/>
      <c r="T273" s="158">
        <v>0</v>
      </c>
      <c r="U273" s="157">
        <f t="shared" si="44"/>
        <v>0</v>
      </c>
      <c r="V273" s="147"/>
      <c r="W273" s="147"/>
      <c r="X273" s="147"/>
      <c r="Y273" s="147"/>
      <c r="Z273" s="147"/>
      <c r="AA273" s="147"/>
      <c r="AB273" s="147"/>
      <c r="AC273" s="147"/>
      <c r="AD273" s="147"/>
      <c r="AE273" s="147" t="s">
        <v>189</v>
      </c>
      <c r="AF273" s="147"/>
      <c r="AG273" s="147"/>
      <c r="AH273" s="147"/>
      <c r="AI273" s="147"/>
      <c r="AJ273" s="147"/>
      <c r="AK273" s="147"/>
      <c r="AL273" s="147"/>
      <c r="AM273" s="147"/>
      <c r="AN273" s="147"/>
      <c r="AO273" s="147"/>
      <c r="AP273" s="147"/>
      <c r="AQ273" s="147"/>
      <c r="AR273" s="147"/>
      <c r="AS273" s="147"/>
      <c r="AT273" s="147"/>
      <c r="AU273" s="147"/>
      <c r="AV273" s="147"/>
      <c r="AW273" s="147"/>
      <c r="AX273" s="147"/>
      <c r="AY273" s="147"/>
      <c r="AZ273" s="147"/>
      <c r="BA273" s="147"/>
      <c r="BB273" s="147"/>
      <c r="BC273" s="147"/>
      <c r="BD273" s="147"/>
      <c r="BE273" s="147"/>
      <c r="BF273" s="147"/>
      <c r="BG273" s="147"/>
      <c r="BH273" s="147"/>
    </row>
    <row r="274" spans="1:60" ht="12.75" outlineLevel="1">
      <c r="A274" s="148">
        <v>145</v>
      </c>
      <c r="B274" s="154" t="s">
        <v>526</v>
      </c>
      <c r="C274" s="185" t="s">
        <v>527</v>
      </c>
      <c r="D274" s="156" t="s">
        <v>217</v>
      </c>
      <c r="E274" s="164">
        <v>8</v>
      </c>
      <c r="F274" s="256">
        <v>0</v>
      </c>
      <c r="G274" s="168">
        <f t="shared" si="38"/>
        <v>0</v>
      </c>
      <c r="H274" s="168">
        <v>890</v>
      </c>
      <c r="I274" s="168">
        <f t="shared" si="39"/>
        <v>7120</v>
      </c>
      <c r="J274" s="168">
        <v>0</v>
      </c>
      <c r="K274" s="168">
        <f t="shared" si="40"/>
        <v>0</v>
      </c>
      <c r="L274" s="168">
        <v>21</v>
      </c>
      <c r="M274" s="168">
        <f t="shared" si="41"/>
        <v>0</v>
      </c>
      <c r="N274" s="157">
        <v>0.0008</v>
      </c>
      <c r="O274" s="157">
        <f t="shared" si="42"/>
        <v>0.0064</v>
      </c>
      <c r="P274" s="157">
        <v>0</v>
      </c>
      <c r="Q274" s="157">
        <f t="shared" si="43"/>
        <v>0</v>
      </c>
      <c r="R274" s="157"/>
      <c r="S274" s="157"/>
      <c r="T274" s="158">
        <v>0</v>
      </c>
      <c r="U274" s="157">
        <f t="shared" si="44"/>
        <v>0</v>
      </c>
      <c r="V274" s="147"/>
      <c r="W274" s="147"/>
      <c r="X274" s="147"/>
      <c r="Y274" s="147"/>
      <c r="Z274" s="147"/>
      <c r="AA274" s="147"/>
      <c r="AB274" s="147"/>
      <c r="AC274" s="147"/>
      <c r="AD274" s="147"/>
      <c r="AE274" s="147" t="s">
        <v>189</v>
      </c>
      <c r="AF274" s="147"/>
      <c r="AG274" s="147"/>
      <c r="AH274" s="147"/>
      <c r="AI274" s="147"/>
      <c r="AJ274" s="147"/>
      <c r="AK274" s="147"/>
      <c r="AL274" s="147"/>
      <c r="AM274" s="147"/>
      <c r="AN274" s="147"/>
      <c r="AO274" s="147"/>
      <c r="AP274" s="147"/>
      <c r="AQ274" s="147"/>
      <c r="AR274" s="147"/>
      <c r="AS274" s="147"/>
      <c r="AT274" s="147"/>
      <c r="AU274" s="147"/>
      <c r="AV274" s="147"/>
      <c r="AW274" s="147"/>
      <c r="AX274" s="147"/>
      <c r="AY274" s="147"/>
      <c r="AZ274" s="147"/>
      <c r="BA274" s="147"/>
      <c r="BB274" s="147"/>
      <c r="BC274" s="147"/>
      <c r="BD274" s="147"/>
      <c r="BE274" s="147"/>
      <c r="BF274" s="147"/>
      <c r="BG274" s="147"/>
      <c r="BH274" s="147"/>
    </row>
    <row r="275" spans="1:60" ht="22.5" outlineLevel="1">
      <c r="A275" s="148">
        <v>146</v>
      </c>
      <c r="B275" s="154" t="s">
        <v>528</v>
      </c>
      <c r="C275" s="185" t="s">
        <v>529</v>
      </c>
      <c r="D275" s="156" t="s">
        <v>193</v>
      </c>
      <c r="E275" s="164">
        <v>59.115</v>
      </c>
      <c r="F275" s="256">
        <v>0</v>
      </c>
      <c r="G275" s="168">
        <f t="shared" si="38"/>
        <v>0</v>
      </c>
      <c r="H275" s="168">
        <v>425.78</v>
      </c>
      <c r="I275" s="168">
        <f t="shared" si="39"/>
        <v>25169.98</v>
      </c>
      <c r="J275" s="168">
        <v>640.22</v>
      </c>
      <c r="K275" s="168">
        <f t="shared" si="40"/>
        <v>37846.61</v>
      </c>
      <c r="L275" s="168">
        <v>21</v>
      </c>
      <c r="M275" s="168">
        <f t="shared" si="41"/>
        <v>0</v>
      </c>
      <c r="N275" s="157">
        <v>0.015</v>
      </c>
      <c r="O275" s="157">
        <f t="shared" si="42"/>
        <v>0.88673</v>
      </c>
      <c r="P275" s="157">
        <v>0</v>
      </c>
      <c r="Q275" s="157">
        <f t="shared" si="43"/>
        <v>0</v>
      </c>
      <c r="R275" s="157"/>
      <c r="S275" s="157"/>
      <c r="T275" s="158">
        <v>1.24957</v>
      </c>
      <c r="U275" s="157">
        <f t="shared" si="44"/>
        <v>73.87</v>
      </c>
      <c r="V275" s="147"/>
      <c r="W275" s="147"/>
      <c r="X275" s="147"/>
      <c r="Y275" s="147"/>
      <c r="Z275" s="147"/>
      <c r="AA275" s="147"/>
      <c r="AB275" s="147"/>
      <c r="AC275" s="147"/>
      <c r="AD275" s="147"/>
      <c r="AE275" s="147" t="s">
        <v>178</v>
      </c>
      <c r="AF275" s="147"/>
      <c r="AG275" s="147"/>
      <c r="AH275" s="147"/>
      <c r="AI275" s="147"/>
      <c r="AJ275" s="147"/>
      <c r="AK275" s="147"/>
      <c r="AL275" s="147"/>
      <c r="AM275" s="147"/>
      <c r="AN275" s="147"/>
      <c r="AO275" s="147"/>
      <c r="AP275" s="147"/>
      <c r="AQ275" s="147"/>
      <c r="AR275" s="147"/>
      <c r="AS275" s="147"/>
      <c r="AT275" s="147"/>
      <c r="AU275" s="147"/>
      <c r="AV275" s="147"/>
      <c r="AW275" s="147"/>
      <c r="AX275" s="147"/>
      <c r="AY275" s="147"/>
      <c r="AZ275" s="147"/>
      <c r="BA275" s="147"/>
      <c r="BB275" s="147"/>
      <c r="BC275" s="147"/>
      <c r="BD275" s="147"/>
      <c r="BE275" s="147"/>
      <c r="BF275" s="147"/>
      <c r="BG275" s="147"/>
      <c r="BH275" s="147"/>
    </row>
    <row r="276" spans="1:60" ht="33.75" outlineLevel="1">
      <c r="A276" s="148"/>
      <c r="B276" s="154"/>
      <c r="C276" s="186" t="s">
        <v>530</v>
      </c>
      <c r="D276" s="159"/>
      <c r="E276" s="165">
        <v>59.115</v>
      </c>
      <c r="F276" s="168"/>
      <c r="G276" s="168"/>
      <c r="H276" s="168"/>
      <c r="I276" s="168"/>
      <c r="J276" s="168"/>
      <c r="K276" s="168"/>
      <c r="L276" s="168"/>
      <c r="M276" s="168"/>
      <c r="N276" s="157"/>
      <c r="O276" s="157"/>
      <c r="P276" s="157"/>
      <c r="Q276" s="157"/>
      <c r="R276" s="157"/>
      <c r="S276" s="157"/>
      <c r="T276" s="158"/>
      <c r="U276" s="157"/>
      <c r="V276" s="147"/>
      <c r="W276" s="147"/>
      <c r="X276" s="147"/>
      <c r="Y276" s="147"/>
      <c r="Z276" s="147"/>
      <c r="AA276" s="147"/>
      <c r="AB276" s="147"/>
      <c r="AC276" s="147"/>
      <c r="AD276" s="147"/>
      <c r="AE276" s="147" t="s">
        <v>150</v>
      </c>
      <c r="AF276" s="147">
        <v>0</v>
      </c>
      <c r="AG276" s="147"/>
      <c r="AH276" s="147"/>
      <c r="AI276" s="147"/>
      <c r="AJ276" s="147"/>
      <c r="AK276" s="147"/>
      <c r="AL276" s="147"/>
      <c r="AM276" s="147"/>
      <c r="AN276" s="147"/>
      <c r="AO276" s="147"/>
      <c r="AP276" s="147"/>
      <c r="AQ276" s="147"/>
      <c r="AR276" s="147"/>
      <c r="AS276" s="147"/>
      <c r="AT276" s="147"/>
      <c r="AU276" s="147"/>
      <c r="AV276" s="147"/>
      <c r="AW276" s="147"/>
      <c r="AX276" s="147"/>
      <c r="AY276" s="147"/>
      <c r="AZ276" s="147"/>
      <c r="BA276" s="147"/>
      <c r="BB276" s="147"/>
      <c r="BC276" s="147"/>
      <c r="BD276" s="147"/>
      <c r="BE276" s="147"/>
      <c r="BF276" s="147"/>
      <c r="BG276" s="147"/>
      <c r="BH276" s="147"/>
    </row>
    <row r="277" spans="1:60" ht="12.75" outlineLevel="1">
      <c r="A277" s="148">
        <v>147</v>
      </c>
      <c r="B277" s="154" t="s">
        <v>531</v>
      </c>
      <c r="C277" s="185" t="s">
        <v>532</v>
      </c>
      <c r="D277" s="156" t="s">
        <v>0</v>
      </c>
      <c r="E277" s="164">
        <v>1596.6159</v>
      </c>
      <c r="F277" s="256">
        <v>0</v>
      </c>
      <c r="G277" s="168">
        <f t="shared" si="38"/>
        <v>0</v>
      </c>
      <c r="H277" s="168">
        <v>0</v>
      </c>
      <c r="I277" s="168">
        <f>ROUND(E277*H277,2)</f>
        <v>0</v>
      </c>
      <c r="J277" s="168">
        <v>1.2</v>
      </c>
      <c r="K277" s="168">
        <f>ROUND(E277*J277,2)</f>
        <v>1915.94</v>
      </c>
      <c r="L277" s="168">
        <v>21</v>
      </c>
      <c r="M277" s="168">
        <f>G277*(1+L277/100)</f>
        <v>0</v>
      </c>
      <c r="N277" s="157">
        <v>0</v>
      </c>
      <c r="O277" s="157">
        <f>ROUND(E277*N277,5)</f>
        <v>0</v>
      </c>
      <c r="P277" s="157">
        <v>0</v>
      </c>
      <c r="Q277" s="157">
        <f>ROUND(E277*P277,5)</f>
        <v>0</v>
      </c>
      <c r="R277" s="157"/>
      <c r="S277" s="157"/>
      <c r="T277" s="158">
        <v>0</v>
      </c>
      <c r="U277" s="157">
        <f>ROUND(E277*T277,2)</f>
        <v>0</v>
      </c>
      <c r="V277" s="147"/>
      <c r="W277" s="147"/>
      <c r="X277" s="147"/>
      <c r="Y277" s="147"/>
      <c r="Z277" s="147"/>
      <c r="AA277" s="147"/>
      <c r="AB277" s="147"/>
      <c r="AC277" s="147"/>
      <c r="AD277" s="147"/>
      <c r="AE277" s="147" t="s">
        <v>148</v>
      </c>
      <c r="AF277" s="147"/>
      <c r="AG277" s="147"/>
      <c r="AH277" s="147"/>
      <c r="AI277" s="147"/>
      <c r="AJ277" s="147"/>
      <c r="AK277" s="147"/>
      <c r="AL277" s="147"/>
      <c r="AM277" s="147"/>
      <c r="AN277" s="147"/>
      <c r="AO277" s="147"/>
      <c r="AP277" s="147"/>
      <c r="AQ277" s="147"/>
      <c r="AR277" s="147"/>
      <c r="AS277" s="147"/>
      <c r="AT277" s="147"/>
      <c r="AU277" s="147"/>
      <c r="AV277" s="147"/>
      <c r="AW277" s="147"/>
      <c r="AX277" s="147"/>
      <c r="AY277" s="147"/>
      <c r="AZ277" s="147"/>
      <c r="BA277" s="147"/>
      <c r="BB277" s="147"/>
      <c r="BC277" s="147"/>
      <c r="BD277" s="147"/>
      <c r="BE277" s="147"/>
      <c r="BF277" s="147"/>
      <c r="BG277" s="147"/>
      <c r="BH277" s="147"/>
    </row>
    <row r="278" spans="1:31" ht="12.75">
      <c r="A278" s="149" t="s">
        <v>143</v>
      </c>
      <c r="B278" s="155" t="s">
        <v>104</v>
      </c>
      <c r="C278" s="187" t="s">
        <v>105</v>
      </c>
      <c r="D278" s="160"/>
      <c r="E278" s="166"/>
      <c r="F278" s="169"/>
      <c r="G278" s="169">
        <f>SUMIF(AE279:AE281,"&lt;&gt;NOR",G279:G281)</f>
        <v>0</v>
      </c>
      <c r="H278" s="169"/>
      <c r="I278" s="169">
        <f>SUM(I279:I281)</f>
        <v>0</v>
      </c>
      <c r="J278" s="169"/>
      <c r="K278" s="169">
        <f>SUM(K279:K281)</f>
        <v>45945</v>
      </c>
      <c r="L278" s="169"/>
      <c r="M278" s="169">
        <f>SUM(M279:M281)</f>
        <v>0</v>
      </c>
      <c r="N278" s="161"/>
      <c r="O278" s="161">
        <f>SUM(O279:O281)</f>
        <v>0</v>
      </c>
      <c r="P278" s="161"/>
      <c r="Q278" s="161">
        <f>SUM(Q279:Q281)</f>
        <v>0</v>
      </c>
      <c r="R278" s="161"/>
      <c r="S278" s="161"/>
      <c r="T278" s="162"/>
      <c r="U278" s="161">
        <f>SUM(U279:U281)</f>
        <v>0</v>
      </c>
      <c r="AE278" t="s">
        <v>144</v>
      </c>
    </row>
    <row r="279" spans="1:60" ht="22.5" outlineLevel="1">
      <c r="A279" s="148">
        <v>148</v>
      </c>
      <c r="B279" s="154" t="s">
        <v>59</v>
      </c>
      <c r="C279" s="185" t="s">
        <v>533</v>
      </c>
      <c r="D279" s="156" t="s">
        <v>217</v>
      </c>
      <c r="E279" s="164">
        <v>1</v>
      </c>
      <c r="F279" s="256">
        <v>0</v>
      </c>
      <c r="G279" s="168">
        <f>E279*F279</f>
        <v>0</v>
      </c>
      <c r="H279" s="168">
        <v>0</v>
      </c>
      <c r="I279" s="168">
        <f>ROUND(E279*H279,2)</f>
        <v>0</v>
      </c>
      <c r="J279" s="168">
        <v>20000</v>
      </c>
      <c r="K279" s="168">
        <f>ROUND(E279*J279,2)</f>
        <v>20000</v>
      </c>
      <c r="L279" s="168">
        <v>21</v>
      </c>
      <c r="M279" s="168">
        <f>G279*(1+L279/100)</f>
        <v>0</v>
      </c>
      <c r="N279" s="157">
        <v>0</v>
      </c>
      <c r="O279" s="157">
        <f>ROUND(E279*N279,5)</f>
        <v>0</v>
      </c>
      <c r="P279" s="157">
        <v>0</v>
      </c>
      <c r="Q279" s="157">
        <f>ROUND(E279*P279,5)</f>
        <v>0</v>
      </c>
      <c r="R279" s="157"/>
      <c r="S279" s="157"/>
      <c r="T279" s="158">
        <v>0</v>
      </c>
      <c r="U279" s="157">
        <f>ROUND(E279*T279,2)</f>
        <v>0</v>
      </c>
      <c r="V279" s="147"/>
      <c r="W279" s="147"/>
      <c r="X279" s="147"/>
      <c r="Y279" s="147"/>
      <c r="Z279" s="147"/>
      <c r="AA279" s="147"/>
      <c r="AB279" s="147"/>
      <c r="AC279" s="147"/>
      <c r="AD279" s="147"/>
      <c r="AE279" s="147" t="s">
        <v>148</v>
      </c>
      <c r="AF279" s="147"/>
      <c r="AG279" s="147"/>
      <c r="AH279" s="147"/>
      <c r="AI279" s="147"/>
      <c r="AJ279" s="147"/>
      <c r="AK279" s="147"/>
      <c r="AL279" s="147"/>
      <c r="AM279" s="147"/>
      <c r="AN279" s="147"/>
      <c r="AO279" s="147"/>
      <c r="AP279" s="147"/>
      <c r="AQ279" s="147"/>
      <c r="AR279" s="147"/>
      <c r="AS279" s="147"/>
      <c r="AT279" s="147"/>
      <c r="AU279" s="147"/>
      <c r="AV279" s="147"/>
      <c r="AW279" s="147"/>
      <c r="AX279" s="147"/>
      <c r="AY279" s="147"/>
      <c r="AZ279" s="147"/>
      <c r="BA279" s="147"/>
      <c r="BB279" s="147"/>
      <c r="BC279" s="147"/>
      <c r="BD279" s="147"/>
      <c r="BE279" s="147"/>
      <c r="BF279" s="147"/>
      <c r="BG279" s="147"/>
      <c r="BH279" s="147"/>
    </row>
    <row r="280" spans="1:60" ht="22.5" outlineLevel="1">
      <c r="A280" s="148">
        <v>149</v>
      </c>
      <c r="B280" s="154" t="s">
        <v>63</v>
      </c>
      <c r="C280" s="185" t="s">
        <v>534</v>
      </c>
      <c r="D280" s="156" t="s">
        <v>217</v>
      </c>
      <c r="E280" s="164">
        <v>1</v>
      </c>
      <c r="F280" s="256">
        <v>0</v>
      </c>
      <c r="G280" s="168">
        <f>E280*F280</f>
        <v>0</v>
      </c>
      <c r="H280" s="168">
        <v>0</v>
      </c>
      <c r="I280" s="168">
        <f>ROUND(E280*H280,2)</f>
        <v>0</v>
      </c>
      <c r="J280" s="168">
        <v>25000</v>
      </c>
      <c r="K280" s="168">
        <f>ROUND(E280*J280,2)</f>
        <v>25000</v>
      </c>
      <c r="L280" s="168">
        <v>21</v>
      </c>
      <c r="M280" s="168">
        <f>G280*(1+L280/100)</f>
        <v>0</v>
      </c>
      <c r="N280" s="157">
        <v>0</v>
      </c>
      <c r="O280" s="157">
        <f>ROUND(E280*N280,5)</f>
        <v>0</v>
      </c>
      <c r="P280" s="157">
        <v>0</v>
      </c>
      <c r="Q280" s="157">
        <f>ROUND(E280*P280,5)</f>
        <v>0</v>
      </c>
      <c r="R280" s="157"/>
      <c r="S280" s="157"/>
      <c r="T280" s="158">
        <v>0</v>
      </c>
      <c r="U280" s="157">
        <f>ROUND(E280*T280,2)</f>
        <v>0</v>
      </c>
      <c r="V280" s="147"/>
      <c r="W280" s="147"/>
      <c r="X280" s="147"/>
      <c r="Y280" s="147"/>
      <c r="Z280" s="147"/>
      <c r="AA280" s="147"/>
      <c r="AB280" s="147"/>
      <c r="AC280" s="147"/>
      <c r="AD280" s="147"/>
      <c r="AE280" s="147" t="s">
        <v>148</v>
      </c>
      <c r="AF280" s="147"/>
      <c r="AG280" s="147"/>
      <c r="AH280" s="147"/>
      <c r="AI280" s="147"/>
      <c r="AJ280" s="147"/>
      <c r="AK280" s="147"/>
      <c r="AL280" s="147"/>
      <c r="AM280" s="147"/>
      <c r="AN280" s="147"/>
      <c r="AO280" s="147"/>
      <c r="AP280" s="147"/>
      <c r="AQ280" s="147"/>
      <c r="AR280" s="147"/>
      <c r="AS280" s="147"/>
      <c r="AT280" s="147"/>
      <c r="AU280" s="147"/>
      <c r="AV280" s="147"/>
      <c r="AW280" s="147"/>
      <c r="AX280" s="147"/>
      <c r="AY280" s="147"/>
      <c r="AZ280" s="147"/>
      <c r="BA280" s="147"/>
      <c r="BB280" s="147"/>
      <c r="BC280" s="147"/>
      <c r="BD280" s="147"/>
      <c r="BE280" s="147"/>
      <c r="BF280" s="147"/>
      <c r="BG280" s="147"/>
      <c r="BH280" s="147"/>
    </row>
    <row r="281" spans="1:60" ht="12.75" outlineLevel="1">
      <c r="A281" s="148">
        <v>150</v>
      </c>
      <c r="B281" s="154" t="s">
        <v>535</v>
      </c>
      <c r="C281" s="185" t="s">
        <v>536</v>
      </c>
      <c r="D281" s="156" t="s">
        <v>0</v>
      </c>
      <c r="E281" s="164">
        <v>450</v>
      </c>
      <c r="F281" s="256">
        <v>0</v>
      </c>
      <c r="G281" s="168">
        <f>E281*F281</f>
        <v>0</v>
      </c>
      <c r="H281" s="168">
        <v>0</v>
      </c>
      <c r="I281" s="168">
        <f>ROUND(E281*H281,2)</f>
        <v>0</v>
      </c>
      <c r="J281" s="168">
        <v>2.1</v>
      </c>
      <c r="K281" s="168">
        <f>ROUND(E281*J281,2)</f>
        <v>945</v>
      </c>
      <c r="L281" s="168">
        <v>21</v>
      </c>
      <c r="M281" s="168">
        <f>G281*(1+L281/100)</f>
        <v>0</v>
      </c>
      <c r="N281" s="157">
        <v>0</v>
      </c>
      <c r="O281" s="157">
        <f>ROUND(E281*N281,5)</f>
        <v>0</v>
      </c>
      <c r="P281" s="157">
        <v>0</v>
      </c>
      <c r="Q281" s="157">
        <f>ROUND(E281*P281,5)</f>
        <v>0</v>
      </c>
      <c r="R281" s="157"/>
      <c r="S281" s="157"/>
      <c r="T281" s="158">
        <v>0</v>
      </c>
      <c r="U281" s="157">
        <f>ROUND(E281*T281,2)</f>
        <v>0</v>
      </c>
      <c r="V281" s="147"/>
      <c r="W281" s="147"/>
      <c r="X281" s="147"/>
      <c r="Y281" s="147"/>
      <c r="Z281" s="147"/>
      <c r="AA281" s="147"/>
      <c r="AB281" s="147"/>
      <c r="AC281" s="147"/>
      <c r="AD281" s="147"/>
      <c r="AE281" s="147" t="s">
        <v>148</v>
      </c>
      <c r="AF281" s="147"/>
      <c r="AG281" s="147"/>
      <c r="AH281" s="147"/>
      <c r="AI281" s="147"/>
      <c r="AJ281" s="147"/>
      <c r="AK281" s="147"/>
      <c r="AL281" s="147"/>
      <c r="AM281" s="147"/>
      <c r="AN281" s="147"/>
      <c r="AO281" s="147"/>
      <c r="AP281" s="147"/>
      <c r="AQ281" s="147"/>
      <c r="AR281" s="147"/>
      <c r="AS281" s="147"/>
      <c r="AT281" s="147"/>
      <c r="AU281" s="147"/>
      <c r="AV281" s="147"/>
      <c r="AW281" s="147"/>
      <c r="AX281" s="147"/>
      <c r="AY281" s="147"/>
      <c r="AZ281" s="147"/>
      <c r="BA281" s="147"/>
      <c r="BB281" s="147"/>
      <c r="BC281" s="147"/>
      <c r="BD281" s="147"/>
      <c r="BE281" s="147"/>
      <c r="BF281" s="147"/>
      <c r="BG281" s="147"/>
      <c r="BH281" s="147"/>
    </row>
    <row r="282" spans="1:31" ht="12.75">
      <c r="A282" s="149" t="s">
        <v>143</v>
      </c>
      <c r="B282" s="155" t="s">
        <v>106</v>
      </c>
      <c r="C282" s="187" t="s">
        <v>107</v>
      </c>
      <c r="D282" s="160"/>
      <c r="E282" s="166"/>
      <c r="F282" s="169"/>
      <c r="G282" s="169">
        <f>SUMIF(AE283:AE293,"&lt;&gt;NOR",G283:G293)</f>
        <v>0</v>
      </c>
      <c r="H282" s="169"/>
      <c r="I282" s="169">
        <f>SUM(I283:I293)</f>
        <v>33172.7</v>
      </c>
      <c r="J282" s="169"/>
      <c r="K282" s="169">
        <f>SUM(K283:K293)</f>
        <v>27737.75</v>
      </c>
      <c r="L282" s="169"/>
      <c r="M282" s="169">
        <f>SUM(M283:M293)</f>
        <v>0</v>
      </c>
      <c r="N282" s="161"/>
      <c r="O282" s="161">
        <f>SUM(O283:O293)</f>
        <v>0.7402700000000001</v>
      </c>
      <c r="P282" s="161"/>
      <c r="Q282" s="161">
        <f>SUM(Q283:Q293)</f>
        <v>0</v>
      </c>
      <c r="R282" s="161"/>
      <c r="S282" s="161"/>
      <c r="T282" s="162"/>
      <c r="U282" s="161">
        <f>SUM(U283:U293)</f>
        <v>44.44</v>
      </c>
      <c r="AE282" t="s">
        <v>144</v>
      </c>
    </row>
    <row r="283" spans="1:60" ht="22.5" outlineLevel="1">
      <c r="A283" s="148">
        <v>151</v>
      </c>
      <c r="B283" s="154" t="s">
        <v>537</v>
      </c>
      <c r="C283" s="185" t="s">
        <v>538</v>
      </c>
      <c r="D283" s="156" t="s">
        <v>193</v>
      </c>
      <c r="E283" s="164">
        <v>30.52</v>
      </c>
      <c r="F283" s="256">
        <v>0</v>
      </c>
      <c r="G283" s="168">
        <f>E283*F283</f>
        <v>0</v>
      </c>
      <c r="H283" s="168">
        <v>0</v>
      </c>
      <c r="I283" s="168">
        <f>ROUND(E283*H283,2)</f>
        <v>0</v>
      </c>
      <c r="J283" s="168">
        <v>7.7</v>
      </c>
      <c r="K283" s="168">
        <f>ROUND(E283*J283,2)</f>
        <v>235</v>
      </c>
      <c r="L283" s="168">
        <v>21</v>
      </c>
      <c r="M283" s="168">
        <f>G283*(1+L283/100)</f>
        <v>0</v>
      </c>
      <c r="N283" s="157">
        <v>0</v>
      </c>
      <c r="O283" s="157">
        <f>ROUND(E283*N283,5)</f>
        <v>0</v>
      </c>
      <c r="P283" s="157">
        <v>0</v>
      </c>
      <c r="Q283" s="157">
        <f>ROUND(E283*P283,5)</f>
        <v>0</v>
      </c>
      <c r="R283" s="157"/>
      <c r="S283" s="157"/>
      <c r="T283" s="158">
        <v>0.016</v>
      </c>
      <c r="U283" s="157">
        <f>ROUND(E283*T283,2)</f>
        <v>0.49</v>
      </c>
      <c r="V283" s="147"/>
      <c r="W283" s="147"/>
      <c r="X283" s="147"/>
      <c r="Y283" s="147"/>
      <c r="Z283" s="147"/>
      <c r="AA283" s="147"/>
      <c r="AB283" s="147"/>
      <c r="AC283" s="147"/>
      <c r="AD283" s="147"/>
      <c r="AE283" s="147" t="s">
        <v>148</v>
      </c>
      <c r="AF283" s="147"/>
      <c r="AG283" s="147"/>
      <c r="AH283" s="147"/>
      <c r="AI283" s="147"/>
      <c r="AJ283" s="147"/>
      <c r="AK283" s="147"/>
      <c r="AL283" s="147"/>
      <c r="AM283" s="147"/>
      <c r="AN283" s="147"/>
      <c r="AO283" s="147"/>
      <c r="AP283" s="147"/>
      <c r="AQ283" s="147"/>
      <c r="AR283" s="147"/>
      <c r="AS283" s="147"/>
      <c r="AT283" s="147"/>
      <c r="AU283" s="147"/>
      <c r="AV283" s="147"/>
      <c r="AW283" s="147"/>
      <c r="AX283" s="147"/>
      <c r="AY283" s="147"/>
      <c r="AZ283" s="147"/>
      <c r="BA283" s="147"/>
      <c r="BB283" s="147"/>
      <c r="BC283" s="147"/>
      <c r="BD283" s="147"/>
      <c r="BE283" s="147"/>
      <c r="BF283" s="147"/>
      <c r="BG283" s="147"/>
      <c r="BH283" s="147"/>
    </row>
    <row r="284" spans="1:60" ht="22.5" outlineLevel="1">
      <c r="A284" s="148"/>
      <c r="B284" s="154"/>
      <c r="C284" s="186" t="s">
        <v>539</v>
      </c>
      <c r="D284" s="159"/>
      <c r="E284" s="165">
        <v>30.52</v>
      </c>
      <c r="F284" s="168"/>
      <c r="G284" s="168"/>
      <c r="H284" s="168"/>
      <c r="I284" s="168"/>
      <c r="J284" s="168"/>
      <c r="K284" s="168"/>
      <c r="L284" s="168"/>
      <c r="M284" s="168"/>
      <c r="N284" s="157"/>
      <c r="O284" s="157"/>
      <c r="P284" s="157"/>
      <c r="Q284" s="157"/>
      <c r="R284" s="157"/>
      <c r="S284" s="157"/>
      <c r="T284" s="158"/>
      <c r="U284" s="157"/>
      <c r="V284" s="147"/>
      <c r="W284" s="147"/>
      <c r="X284" s="147"/>
      <c r="Y284" s="147"/>
      <c r="Z284" s="147"/>
      <c r="AA284" s="147"/>
      <c r="AB284" s="147"/>
      <c r="AC284" s="147"/>
      <c r="AD284" s="147"/>
      <c r="AE284" s="147" t="s">
        <v>150</v>
      </c>
      <c r="AF284" s="147">
        <v>0</v>
      </c>
      <c r="AG284" s="147"/>
      <c r="AH284" s="147"/>
      <c r="AI284" s="147"/>
      <c r="AJ284" s="147"/>
      <c r="AK284" s="147"/>
      <c r="AL284" s="147"/>
      <c r="AM284" s="147"/>
      <c r="AN284" s="147"/>
      <c r="AO284" s="147"/>
      <c r="AP284" s="147"/>
      <c r="AQ284" s="147"/>
      <c r="AR284" s="147"/>
      <c r="AS284" s="147"/>
      <c r="AT284" s="147"/>
      <c r="AU284" s="147"/>
      <c r="AV284" s="147"/>
      <c r="AW284" s="147"/>
      <c r="AX284" s="147"/>
      <c r="AY284" s="147"/>
      <c r="AZ284" s="147"/>
      <c r="BA284" s="147"/>
      <c r="BB284" s="147"/>
      <c r="BC284" s="147"/>
      <c r="BD284" s="147"/>
      <c r="BE284" s="147"/>
      <c r="BF284" s="147"/>
      <c r="BG284" s="147"/>
      <c r="BH284" s="147"/>
    </row>
    <row r="285" spans="1:60" ht="12.75" outlineLevel="1">
      <c r="A285" s="148">
        <v>152</v>
      </c>
      <c r="B285" s="154" t="s">
        <v>540</v>
      </c>
      <c r="C285" s="185" t="s">
        <v>541</v>
      </c>
      <c r="D285" s="156" t="s">
        <v>193</v>
      </c>
      <c r="E285" s="164">
        <v>30.52</v>
      </c>
      <c r="F285" s="256">
        <v>0</v>
      </c>
      <c r="G285" s="168">
        <f aca="true" t="shared" si="45" ref="G284:G293">E285*F285</f>
        <v>0</v>
      </c>
      <c r="H285" s="168">
        <v>29.34</v>
      </c>
      <c r="I285" s="168">
        <f>ROUND(E285*H285,2)</f>
        <v>895.46</v>
      </c>
      <c r="J285" s="168">
        <v>26.56</v>
      </c>
      <c r="K285" s="168">
        <f>ROUND(E285*J285,2)</f>
        <v>810.61</v>
      </c>
      <c r="L285" s="168">
        <v>21</v>
      </c>
      <c r="M285" s="168">
        <f>G285*(1+L285/100)</f>
        <v>0</v>
      </c>
      <c r="N285" s="157">
        <v>0.00021</v>
      </c>
      <c r="O285" s="157">
        <f>ROUND(E285*N285,5)</f>
        <v>0.00641</v>
      </c>
      <c r="P285" s="157">
        <v>0</v>
      </c>
      <c r="Q285" s="157">
        <f>ROUND(E285*P285,5)</f>
        <v>0</v>
      </c>
      <c r="R285" s="157"/>
      <c r="S285" s="157"/>
      <c r="T285" s="158">
        <v>0.05</v>
      </c>
      <c r="U285" s="157">
        <f>ROUND(E285*T285,2)</f>
        <v>1.53</v>
      </c>
      <c r="V285" s="147"/>
      <c r="W285" s="147"/>
      <c r="X285" s="147"/>
      <c r="Y285" s="147"/>
      <c r="Z285" s="147"/>
      <c r="AA285" s="147"/>
      <c r="AB285" s="147"/>
      <c r="AC285" s="147"/>
      <c r="AD285" s="147"/>
      <c r="AE285" s="147" t="s">
        <v>148</v>
      </c>
      <c r="AF285" s="147"/>
      <c r="AG285" s="147"/>
      <c r="AH285" s="147"/>
      <c r="AI285" s="147"/>
      <c r="AJ285" s="147"/>
      <c r="AK285" s="147"/>
      <c r="AL285" s="147"/>
      <c r="AM285" s="147"/>
      <c r="AN285" s="147"/>
      <c r="AO285" s="147"/>
      <c r="AP285" s="147"/>
      <c r="AQ285" s="147"/>
      <c r="AR285" s="147"/>
      <c r="AS285" s="147"/>
      <c r="AT285" s="147"/>
      <c r="AU285" s="147"/>
      <c r="AV285" s="147"/>
      <c r="AW285" s="147"/>
      <c r="AX285" s="147"/>
      <c r="AY285" s="147"/>
      <c r="AZ285" s="147"/>
      <c r="BA285" s="147"/>
      <c r="BB285" s="147"/>
      <c r="BC285" s="147"/>
      <c r="BD285" s="147"/>
      <c r="BE285" s="147"/>
      <c r="BF285" s="147"/>
      <c r="BG285" s="147"/>
      <c r="BH285" s="147"/>
    </row>
    <row r="286" spans="1:60" ht="22.5" outlineLevel="1">
      <c r="A286" s="148"/>
      <c r="B286" s="154"/>
      <c r="C286" s="186" t="s">
        <v>539</v>
      </c>
      <c r="D286" s="159"/>
      <c r="E286" s="165">
        <v>30.52</v>
      </c>
      <c r="F286" s="168"/>
      <c r="G286" s="168"/>
      <c r="H286" s="168"/>
      <c r="I286" s="168"/>
      <c r="J286" s="168"/>
      <c r="K286" s="168"/>
      <c r="L286" s="168"/>
      <c r="M286" s="168"/>
      <c r="N286" s="157"/>
      <c r="O286" s="157"/>
      <c r="P286" s="157"/>
      <c r="Q286" s="157"/>
      <c r="R286" s="157"/>
      <c r="S286" s="157"/>
      <c r="T286" s="158"/>
      <c r="U286" s="157"/>
      <c r="V286" s="147"/>
      <c r="W286" s="147"/>
      <c r="X286" s="147"/>
      <c r="Y286" s="147"/>
      <c r="Z286" s="147"/>
      <c r="AA286" s="147"/>
      <c r="AB286" s="147"/>
      <c r="AC286" s="147"/>
      <c r="AD286" s="147"/>
      <c r="AE286" s="147" t="s">
        <v>150</v>
      </c>
      <c r="AF286" s="147">
        <v>0</v>
      </c>
      <c r="AG286" s="147"/>
      <c r="AH286" s="147"/>
      <c r="AI286" s="147"/>
      <c r="AJ286" s="147"/>
      <c r="AK286" s="147"/>
      <c r="AL286" s="147"/>
      <c r="AM286" s="147"/>
      <c r="AN286" s="147"/>
      <c r="AO286" s="147"/>
      <c r="AP286" s="147"/>
      <c r="AQ286" s="147"/>
      <c r="AR286" s="147"/>
      <c r="AS286" s="147"/>
      <c r="AT286" s="147"/>
      <c r="AU286" s="147"/>
      <c r="AV286" s="147"/>
      <c r="AW286" s="147"/>
      <c r="AX286" s="147"/>
      <c r="AY286" s="147"/>
      <c r="AZ286" s="147"/>
      <c r="BA286" s="147"/>
      <c r="BB286" s="147"/>
      <c r="BC286" s="147"/>
      <c r="BD286" s="147"/>
      <c r="BE286" s="147"/>
      <c r="BF286" s="147"/>
      <c r="BG286" s="147"/>
      <c r="BH286" s="147"/>
    </row>
    <row r="287" spans="1:60" ht="22.5" outlineLevel="1">
      <c r="A287" s="148">
        <v>153</v>
      </c>
      <c r="B287" s="154" t="s">
        <v>542</v>
      </c>
      <c r="C287" s="185" t="s">
        <v>543</v>
      </c>
      <c r="D287" s="156" t="s">
        <v>193</v>
      </c>
      <c r="E287" s="164">
        <v>30.52</v>
      </c>
      <c r="F287" s="256">
        <v>0</v>
      </c>
      <c r="G287" s="168">
        <f t="shared" si="45"/>
        <v>0</v>
      </c>
      <c r="H287" s="168">
        <v>132.67</v>
      </c>
      <c r="I287" s="168">
        <f>ROUND(E287*H287,2)</f>
        <v>4049.09</v>
      </c>
      <c r="J287" s="168">
        <v>661.33</v>
      </c>
      <c r="K287" s="168">
        <f>ROUND(E287*J287,2)</f>
        <v>20183.79</v>
      </c>
      <c r="L287" s="168">
        <v>21</v>
      </c>
      <c r="M287" s="168">
        <f>G287*(1+L287/100)</f>
        <v>0</v>
      </c>
      <c r="N287" s="157">
        <v>0.00284</v>
      </c>
      <c r="O287" s="157">
        <f>ROUND(E287*N287,5)</f>
        <v>0.08668</v>
      </c>
      <c r="P287" s="157">
        <v>0</v>
      </c>
      <c r="Q287" s="157">
        <f>ROUND(E287*P287,5)</f>
        <v>0</v>
      </c>
      <c r="R287" s="157"/>
      <c r="S287" s="157"/>
      <c r="T287" s="158">
        <v>1.24089</v>
      </c>
      <c r="U287" s="157">
        <f>ROUND(E287*T287,2)</f>
        <v>37.87</v>
      </c>
      <c r="V287" s="147"/>
      <c r="W287" s="147"/>
      <c r="X287" s="147"/>
      <c r="Y287" s="147"/>
      <c r="Z287" s="147"/>
      <c r="AA287" s="147"/>
      <c r="AB287" s="147"/>
      <c r="AC287" s="147"/>
      <c r="AD287" s="147"/>
      <c r="AE287" s="147" t="s">
        <v>178</v>
      </c>
      <c r="AF287" s="147"/>
      <c r="AG287" s="147"/>
      <c r="AH287" s="147"/>
      <c r="AI287" s="147"/>
      <c r="AJ287" s="147"/>
      <c r="AK287" s="147"/>
      <c r="AL287" s="147"/>
      <c r="AM287" s="147"/>
      <c r="AN287" s="147"/>
      <c r="AO287" s="147"/>
      <c r="AP287" s="147"/>
      <c r="AQ287" s="147"/>
      <c r="AR287" s="147"/>
      <c r="AS287" s="147"/>
      <c r="AT287" s="147"/>
      <c r="AU287" s="147"/>
      <c r="AV287" s="147"/>
      <c r="AW287" s="147"/>
      <c r="AX287" s="147"/>
      <c r="AY287" s="147"/>
      <c r="AZ287" s="147"/>
      <c r="BA287" s="147"/>
      <c r="BB287" s="147"/>
      <c r="BC287" s="147"/>
      <c r="BD287" s="147"/>
      <c r="BE287" s="147"/>
      <c r="BF287" s="147"/>
      <c r="BG287" s="147"/>
      <c r="BH287" s="147"/>
    </row>
    <row r="288" spans="1:60" ht="22.5" outlineLevel="1">
      <c r="A288" s="148"/>
      <c r="B288" s="154"/>
      <c r="C288" s="186" t="s">
        <v>539</v>
      </c>
      <c r="D288" s="159"/>
      <c r="E288" s="165">
        <v>30.52</v>
      </c>
      <c r="F288" s="168"/>
      <c r="G288" s="168"/>
      <c r="H288" s="168"/>
      <c r="I288" s="168"/>
      <c r="J288" s="168"/>
      <c r="K288" s="168"/>
      <c r="L288" s="168"/>
      <c r="M288" s="168"/>
      <c r="N288" s="157"/>
      <c r="O288" s="157"/>
      <c r="P288" s="157"/>
      <c r="Q288" s="157"/>
      <c r="R288" s="157"/>
      <c r="S288" s="157"/>
      <c r="T288" s="158"/>
      <c r="U288" s="157"/>
      <c r="V288" s="147"/>
      <c r="W288" s="147"/>
      <c r="X288" s="147"/>
      <c r="Y288" s="147"/>
      <c r="Z288" s="147"/>
      <c r="AA288" s="147"/>
      <c r="AB288" s="147"/>
      <c r="AC288" s="147"/>
      <c r="AD288" s="147"/>
      <c r="AE288" s="147" t="s">
        <v>150</v>
      </c>
      <c r="AF288" s="147">
        <v>0</v>
      </c>
      <c r="AG288" s="147"/>
      <c r="AH288" s="147"/>
      <c r="AI288" s="147"/>
      <c r="AJ288" s="147"/>
      <c r="AK288" s="147"/>
      <c r="AL288" s="147"/>
      <c r="AM288" s="147"/>
      <c r="AN288" s="147"/>
      <c r="AO288" s="147"/>
      <c r="AP288" s="147"/>
      <c r="AQ288" s="147"/>
      <c r="AR288" s="147"/>
      <c r="AS288" s="147"/>
      <c r="AT288" s="147"/>
      <c r="AU288" s="147"/>
      <c r="AV288" s="147"/>
      <c r="AW288" s="147"/>
      <c r="AX288" s="147"/>
      <c r="AY288" s="147"/>
      <c r="AZ288" s="147"/>
      <c r="BA288" s="147"/>
      <c r="BB288" s="147"/>
      <c r="BC288" s="147"/>
      <c r="BD288" s="147"/>
      <c r="BE288" s="147"/>
      <c r="BF288" s="147"/>
      <c r="BG288" s="147"/>
      <c r="BH288" s="147"/>
    </row>
    <row r="289" spans="1:60" ht="22.5" outlineLevel="1">
      <c r="A289" s="148">
        <v>154</v>
      </c>
      <c r="B289" s="154" t="s">
        <v>544</v>
      </c>
      <c r="C289" s="185" t="s">
        <v>545</v>
      </c>
      <c r="D289" s="156" t="s">
        <v>193</v>
      </c>
      <c r="E289" s="164">
        <v>33.572</v>
      </c>
      <c r="F289" s="256">
        <v>0</v>
      </c>
      <c r="G289" s="168">
        <f t="shared" si="45"/>
        <v>0</v>
      </c>
      <c r="H289" s="168">
        <v>750</v>
      </c>
      <c r="I289" s="168">
        <f>ROUND(E289*H289,2)</f>
        <v>25179</v>
      </c>
      <c r="J289" s="168">
        <v>0</v>
      </c>
      <c r="K289" s="168">
        <f>ROUND(E289*J289,2)</f>
        <v>0</v>
      </c>
      <c r="L289" s="168">
        <v>21</v>
      </c>
      <c r="M289" s="168">
        <f>G289*(1+L289/100)</f>
        <v>0</v>
      </c>
      <c r="N289" s="157">
        <v>0.0192</v>
      </c>
      <c r="O289" s="157">
        <f>ROUND(E289*N289,5)</f>
        <v>0.64458</v>
      </c>
      <c r="P289" s="157">
        <v>0</v>
      </c>
      <c r="Q289" s="157">
        <f>ROUND(E289*P289,5)</f>
        <v>0</v>
      </c>
      <c r="R289" s="157"/>
      <c r="S289" s="157"/>
      <c r="T289" s="158">
        <v>0</v>
      </c>
      <c r="U289" s="157">
        <f>ROUND(E289*T289,2)</f>
        <v>0</v>
      </c>
      <c r="V289" s="147"/>
      <c r="W289" s="147"/>
      <c r="X289" s="147"/>
      <c r="Y289" s="147"/>
      <c r="Z289" s="147"/>
      <c r="AA289" s="147"/>
      <c r="AB289" s="147"/>
      <c r="AC289" s="147"/>
      <c r="AD289" s="147"/>
      <c r="AE289" s="147" t="s">
        <v>189</v>
      </c>
      <c r="AF289" s="147"/>
      <c r="AG289" s="147"/>
      <c r="AH289" s="147"/>
      <c r="AI289" s="147"/>
      <c r="AJ289" s="147"/>
      <c r="AK289" s="147"/>
      <c r="AL289" s="147"/>
      <c r="AM289" s="147"/>
      <c r="AN289" s="147"/>
      <c r="AO289" s="147"/>
      <c r="AP289" s="147"/>
      <c r="AQ289" s="147"/>
      <c r="AR289" s="147"/>
      <c r="AS289" s="147"/>
      <c r="AT289" s="147"/>
      <c r="AU289" s="147"/>
      <c r="AV289" s="147"/>
      <c r="AW289" s="147"/>
      <c r="AX289" s="147"/>
      <c r="AY289" s="147"/>
      <c r="AZ289" s="147"/>
      <c r="BA289" s="147"/>
      <c r="BB289" s="147"/>
      <c r="BC289" s="147"/>
      <c r="BD289" s="147"/>
      <c r="BE289" s="147"/>
      <c r="BF289" s="147"/>
      <c r="BG289" s="147"/>
      <c r="BH289" s="147"/>
    </row>
    <row r="290" spans="1:60" ht="12.75" outlineLevel="1">
      <c r="A290" s="148"/>
      <c r="B290" s="154"/>
      <c r="C290" s="186" t="s">
        <v>546</v>
      </c>
      <c r="D290" s="159"/>
      <c r="E290" s="165">
        <v>33.572</v>
      </c>
      <c r="F290" s="168"/>
      <c r="G290" s="168"/>
      <c r="H290" s="168"/>
      <c r="I290" s="168"/>
      <c r="J290" s="168"/>
      <c r="K290" s="168"/>
      <c r="L290" s="168"/>
      <c r="M290" s="168"/>
      <c r="N290" s="157"/>
      <c r="O290" s="157"/>
      <c r="P290" s="157"/>
      <c r="Q290" s="157"/>
      <c r="R290" s="157"/>
      <c r="S290" s="157"/>
      <c r="T290" s="158"/>
      <c r="U290" s="157"/>
      <c r="V290" s="147"/>
      <c r="W290" s="147"/>
      <c r="X290" s="147"/>
      <c r="Y290" s="147"/>
      <c r="Z290" s="147"/>
      <c r="AA290" s="147"/>
      <c r="AB290" s="147"/>
      <c r="AC290" s="147"/>
      <c r="AD290" s="147"/>
      <c r="AE290" s="147" t="s">
        <v>150</v>
      </c>
      <c r="AF290" s="147">
        <v>0</v>
      </c>
      <c r="AG290" s="147"/>
      <c r="AH290" s="147"/>
      <c r="AI290" s="147"/>
      <c r="AJ290" s="147"/>
      <c r="AK290" s="147"/>
      <c r="AL290" s="147"/>
      <c r="AM290" s="147"/>
      <c r="AN290" s="147"/>
      <c r="AO290" s="147"/>
      <c r="AP290" s="147"/>
      <c r="AQ290" s="147"/>
      <c r="AR290" s="147"/>
      <c r="AS290" s="147"/>
      <c r="AT290" s="147"/>
      <c r="AU290" s="147"/>
      <c r="AV290" s="147"/>
      <c r="AW290" s="147"/>
      <c r="AX290" s="147"/>
      <c r="AY290" s="147"/>
      <c r="AZ290" s="147"/>
      <c r="BA290" s="147"/>
      <c r="BB290" s="147"/>
      <c r="BC290" s="147"/>
      <c r="BD290" s="147"/>
      <c r="BE290" s="147"/>
      <c r="BF290" s="147"/>
      <c r="BG290" s="147"/>
      <c r="BH290" s="147"/>
    </row>
    <row r="291" spans="1:60" ht="12.75" outlineLevel="1">
      <c r="A291" s="148">
        <v>155</v>
      </c>
      <c r="B291" s="154" t="s">
        <v>547</v>
      </c>
      <c r="C291" s="185" t="s">
        <v>548</v>
      </c>
      <c r="D291" s="156" t="s">
        <v>267</v>
      </c>
      <c r="E291" s="164">
        <v>65</v>
      </c>
      <c r="F291" s="256">
        <v>0</v>
      </c>
      <c r="G291" s="168">
        <f t="shared" si="45"/>
        <v>0</v>
      </c>
      <c r="H291" s="168">
        <v>46.91</v>
      </c>
      <c r="I291" s="168">
        <f>ROUND(E291*H291,2)</f>
        <v>3049.15</v>
      </c>
      <c r="J291" s="168">
        <v>37.19</v>
      </c>
      <c r="K291" s="168">
        <f>ROUND(E291*J291,2)</f>
        <v>2417.35</v>
      </c>
      <c r="L291" s="168">
        <v>21</v>
      </c>
      <c r="M291" s="168">
        <f>G291*(1+L291/100)</f>
        <v>0</v>
      </c>
      <c r="N291" s="157">
        <v>4E-05</v>
      </c>
      <c r="O291" s="157">
        <f>ROUND(E291*N291,5)</f>
        <v>0.0026</v>
      </c>
      <c r="P291" s="157">
        <v>0</v>
      </c>
      <c r="Q291" s="157">
        <f>ROUND(E291*P291,5)</f>
        <v>0</v>
      </c>
      <c r="R291" s="157"/>
      <c r="S291" s="157"/>
      <c r="T291" s="158">
        <v>0.07</v>
      </c>
      <c r="U291" s="157">
        <f>ROUND(E291*T291,2)</f>
        <v>4.55</v>
      </c>
      <c r="V291" s="147"/>
      <c r="W291" s="147"/>
      <c r="X291" s="147"/>
      <c r="Y291" s="147"/>
      <c r="Z291" s="147"/>
      <c r="AA291" s="147"/>
      <c r="AB291" s="147"/>
      <c r="AC291" s="147"/>
      <c r="AD291" s="147"/>
      <c r="AE291" s="147" t="s">
        <v>148</v>
      </c>
      <c r="AF291" s="147"/>
      <c r="AG291" s="147"/>
      <c r="AH291" s="147"/>
      <c r="AI291" s="147"/>
      <c r="AJ291" s="147"/>
      <c r="AK291" s="147"/>
      <c r="AL291" s="147"/>
      <c r="AM291" s="147"/>
      <c r="AN291" s="147"/>
      <c r="AO291" s="147"/>
      <c r="AP291" s="147"/>
      <c r="AQ291" s="147"/>
      <c r="AR291" s="147"/>
      <c r="AS291" s="147"/>
      <c r="AT291" s="147"/>
      <c r="AU291" s="147"/>
      <c r="AV291" s="147"/>
      <c r="AW291" s="147"/>
      <c r="AX291" s="147"/>
      <c r="AY291" s="147"/>
      <c r="AZ291" s="147"/>
      <c r="BA291" s="147"/>
      <c r="BB291" s="147"/>
      <c r="BC291" s="147"/>
      <c r="BD291" s="147"/>
      <c r="BE291" s="147"/>
      <c r="BF291" s="147"/>
      <c r="BG291" s="147"/>
      <c r="BH291" s="147"/>
    </row>
    <row r="292" spans="1:60" ht="12.75" outlineLevel="1">
      <c r="A292" s="148"/>
      <c r="B292" s="154"/>
      <c r="C292" s="186" t="s">
        <v>367</v>
      </c>
      <c r="D292" s="159"/>
      <c r="E292" s="165">
        <v>65</v>
      </c>
      <c r="F292" s="168"/>
      <c r="G292" s="168"/>
      <c r="H292" s="168"/>
      <c r="I292" s="168"/>
      <c r="J292" s="168"/>
      <c r="K292" s="168"/>
      <c r="L292" s="168"/>
      <c r="M292" s="168"/>
      <c r="N292" s="157"/>
      <c r="O292" s="157"/>
      <c r="P292" s="157"/>
      <c r="Q292" s="157"/>
      <c r="R292" s="157"/>
      <c r="S292" s="157"/>
      <c r="T292" s="158"/>
      <c r="U292" s="157"/>
      <c r="V292" s="147"/>
      <c r="W292" s="147"/>
      <c r="X292" s="147"/>
      <c r="Y292" s="147"/>
      <c r="Z292" s="147"/>
      <c r="AA292" s="147"/>
      <c r="AB292" s="147"/>
      <c r="AC292" s="147"/>
      <c r="AD292" s="147"/>
      <c r="AE292" s="147" t="s">
        <v>150</v>
      </c>
      <c r="AF292" s="147">
        <v>0</v>
      </c>
      <c r="AG292" s="147"/>
      <c r="AH292" s="147"/>
      <c r="AI292" s="147"/>
      <c r="AJ292" s="147"/>
      <c r="AK292" s="147"/>
      <c r="AL292" s="147"/>
      <c r="AM292" s="147"/>
      <c r="AN292" s="147"/>
      <c r="AO292" s="147"/>
      <c r="AP292" s="147"/>
      <c r="AQ292" s="147"/>
      <c r="AR292" s="147"/>
      <c r="AS292" s="147"/>
      <c r="AT292" s="147"/>
      <c r="AU292" s="147"/>
      <c r="AV292" s="147"/>
      <c r="AW292" s="147"/>
      <c r="AX292" s="147"/>
      <c r="AY292" s="147"/>
      <c r="AZ292" s="147"/>
      <c r="BA292" s="147"/>
      <c r="BB292" s="147"/>
      <c r="BC292" s="147"/>
      <c r="BD292" s="147"/>
      <c r="BE292" s="147"/>
      <c r="BF292" s="147"/>
      <c r="BG292" s="147"/>
      <c r="BH292" s="147"/>
    </row>
    <row r="293" spans="1:60" ht="12.75" outlineLevel="1">
      <c r="A293" s="148">
        <v>156</v>
      </c>
      <c r="B293" s="154" t="s">
        <v>549</v>
      </c>
      <c r="C293" s="185" t="s">
        <v>550</v>
      </c>
      <c r="D293" s="156" t="s">
        <v>0</v>
      </c>
      <c r="E293" s="164">
        <v>568.1945</v>
      </c>
      <c r="F293" s="256">
        <v>0</v>
      </c>
      <c r="G293" s="168">
        <f t="shared" si="45"/>
        <v>0</v>
      </c>
      <c r="H293" s="168">
        <v>0</v>
      </c>
      <c r="I293" s="168">
        <f>ROUND(E293*H293,2)</f>
        <v>0</v>
      </c>
      <c r="J293" s="168">
        <v>7.2</v>
      </c>
      <c r="K293" s="168">
        <f>ROUND(E293*J293,2)</f>
        <v>4091</v>
      </c>
      <c r="L293" s="168">
        <v>21</v>
      </c>
      <c r="M293" s="168">
        <f>G293*(1+L293/100)</f>
        <v>0</v>
      </c>
      <c r="N293" s="157">
        <v>0</v>
      </c>
      <c r="O293" s="157">
        <f>ROUND(E293*N293,5)</f>
        <v>0</v>
      </c>
      <c r="P293" s="157">
        <v>0</v>
      </c>
      <c r="Q293" s="157">
        <f>ROUND(E293*P293,5)</f>
        <v>0</v>
      </c>
      <c r="R293" s="157"/>
      <c r="S293" s="157"/>
      <c r="T293" s="158">
        <v>0</v>
      </c>
      <c r="U293" s="157">
        <f>ROUND(E293*T293,2)</f>
        <v>0</v>
      </c>
      <c r="V293" s="147"/>
      <c r="W293" s="147"/>
      <c r="X293" s="147"/>
      <c r="Y293" s="147"/>
      <c r="Z293" s="147"/>
      <c r="AA293" s="147"/>
      <c r="AB293" s="147"/>
      <c r="AC293" s="147"/>
      <c r="AD293" s="147"/>
      <c r="AE293" s="147" t="s">
        <v>148</v>
      </c>
      <c r="AF293" s="147"/>
      <c r="AG293" s="147"/>
      <c r="AH293" s="147"/>
      <c r="AI293" s="147"/>
      <c r="AJ293" s="147"/>
      <c r="AK293" s="147"/>
      <c r="AL293" s="147"/>
      <c r="AM293" s="147"/>
      <c r="AN293" s="147"/>
      <c r="AO293" s="147"/>
      <c r="AP293" s="147"/>
      <c r="AQ293" s="147"/>
      <c r="AR293" s="147"/>
      <c r="AS293" s="147"/>
      <c r="AT293" s="147"/>
      <c r="AU293" s="147"/>
      <c r="AV293" s="147"/>
      <c r="AW293" s="147"/>
      <c r="AX293" s="147"/>
      <c r="AY293" s="147"/>
      <c r="AZ293" s="147"/>
      <c r="BA293" s="147"/>
      <c r="BB293" s="147"/>
      <c r="BC293" s="147"/>
      <c r="BD293" s="147"/>
      <c r="BE293" s="147"/>
      <c r="BF293" s="147"/>
      <c r="BG293" s="147"/>
      <c r="BH293" s="147"/>
    </row>
    <row r="294" spans="1:31" ht="12.75">
      <c r="A294" s="149" t="s">
        <v>143</v>
      </c>
      <c r="B294" s="155" t="s">
        <v>108</v>
      </c>
      <c r="C294" s="187" t="s">
        <v>109</v>
      </c>
      <c r="D294" s="160"/>
      <c r="E294" s="166"/>
      <c r="F294" s="169"/>
      <c r="G294" s="169">
        <f>SUMIF(AE295:AE312,"&lt;&gt;NOR",G295:G312)</f>
        <v>0</v>
      </c>
      <c r="H294" s="169"/>
      <c r="I294" s="169">
        <f>SUM(I295:I312)</f>
        <v>78458.81</v>
      </c>
      <c r="J294" s="169"/>
      <c r="K294" s="169">
        <f>SUM(K295:K312)</f>
        <v>63503.65999999999</v>
      </c>
      <c r="L294" s="169"/>
      <c r="M294" s="169">
        <f>SUM(M295:M312)</f>
        <v>0</v>
      </c>
      <c r="N294" s="161"/>
      <c r="O294" s="161">
        <f>SUM(O295:O312)</f>
        <v>1.7604499999999998</v>
      </c>
      <c r="P294" s="161"/>
      <c r="Q294" s="161">
        <f>SUM(Q295:Q312)</f>
        <v>0</v>
      </c>
      <c r="R294" s="161"/>
      <c r="S294" s="161"/>
      <c r="T294" s="162"/>
      <c r="U294" s="161">
        <f>SUM(U295:U312)</f>
        <v>108.41000000000001</v>
      </c>
      <c r="AE294" t="s">
        <v>144</v>
      </c>
    </row>
    <row r="295" spans="1:60" ht="12.75" outlineLevel="1">
      <c r="A295" s="148">
        <v>157</v>
      </c>
      <c r="B295" s="154" t="s">
        <v>551</v>
      </c>
      <c r="C295" s="185" t="s">
        <v>552</v>
      </c>
      <c r="D295" s="156" t="s">
        <v>193</v>
      </c>
      <c r="E295" s="164">
        <v>65.88</v>
      </c>
      <c r="F295" s="256">
        <v>0</v>
      </c>
      <c r="G295" s="168">
        <f>E295*F295</f>
        <v>0</v>
      </c>
      <c r="H295" s="168">
        <v>29.34</v>
      </c>
      <c r="I295" s="168">
        <f>ROUND(E295*H295,2)</f>
        <v>1932.92</v>
      </c>
      <c r="J295" s="168">
        <v>26.56</v>
      </c>
      <c r="K295" s="168">
        <f>ROUND(E295*J295,2)</f>
        <v>1749.77</v>
      </c>
      <c r="L295" s="168">
        <v>21</v>
      </c>
      <c r="M295" s="168">
        <f>G295*(1+L295/100)</f>
        <v>0</v>
      </c>
      <c r="N295" s="157">
        <v>0.00021</v>
      </c>
      <c r="O295" s="157">
        <f>ROUND(E295*N295,5)</f>
        <v>0.01383</v>
      </c>
      <c r="P295" s="157">
        <v>0</v>
      </c>
      <c r="Q295" s="157">
        <f>ROUND(E295*P295,5)</f>
        <v>0</v>
      </c>
      <c r="R295" s="157"/>
      <c r="S295" s="157"/>
      <c r="T295" s="158">
        <v>0.05</v>
      </c>
      <c r="U295" s="157">
        <f>ROUND(E295*T295,2)</f>
        <v>3.29</v>
      </c>
      <c r="V295" s="147"/>
      <c r="W295" s="147"/>
      <c r="X295" s="147"/>
      <c r="Y295" s="147"/>
      <c r="Z295" s="147"/>
      <c r="AA295" s="147"/>
      <c r="AB295" s="147"/>
      <c r="AC295" s="147"/>
      <c r="AD295" s="147"/>
      <c r="AE295" s="147" t="s">
        <v>148</v>
      </c>
      <c r="AF295" s="147"/>
      <c r="AG295" s="147"/>
      <c r="AH295" s="147"/>
      <c r="AI295" s="147"/>
      <c r="AJ295" s="147"/>
      <c r="AK295" s="147"/>
      <c r="AL295" s="147"/>
      <c r="AM295" s="147"/>
      <c r="AN295" s="147"/>
      <c r="AO295" s="147"/>
      <c r="AP295" s="147"/>
      <c r="AQ295" s="147"/>
      <c r="AR295" s="147"/>
      <c r="AS295" s="147"/>
      <c r="AT295" s="147"/>
      <c r="AU295" s="147"/>
      <c r="AV295" s="147"/>
      <c r="AW295" s="147"/>
      <c r="AX295" s="147"/>
      <c r="AY295" s="147"/>
      <c r="AZ295" s="147"/>
      <c r="BA295" s="147"/>
      <c r="BB295" s="147"/>
      <c r="BC295" s="147"/>
      <c r="BD295" s="147"/>
      <c r="BE295" s="147"/>
      <c r="BF295" s="147"/>
      <c r="BG295" s="147"/>
      <c r="BH295" s="147"/>
    </row>
    <row r="296" spans="1:60" ht="12.75" outlineLevel="1">
      <c r="A296" s="148"/>
      <c r="B296" s="154"/>
      <c r="C296" s="186" t="s">
        <v>553</v>
      </c>
      <c r="D296" s="159"/>
      <c r="E296" s="165">
        <v>8.64</v>
      </c>
      <c r="F296" s="168"/>
      <c r="G296" s="168"/>
      <c r="H296" s="168"/>
      <c r="I296" s="168"/>
      <c r="J296" s="168"/>
      <c r="K296" s="168"/>
      <c r="L296" s="168"/>
      <c r="M296" s="168"/>
      <c r="N296" s="157"/>
      <c r="O296" s="157"/>
      <c r="P296" s="157"/>
      <c r="Q296" s="157"/>
      <c r="R296" s="157"/>
      <c r="S296" s="157"/>
      <c r="T296" s="158"/>
      <c r="U296" s="157"/>
      <c r="V296" s="147"/>
      <c r="W296" s="147"/>
      <c r="X296" s="147"/>
      <c r="Y296" s="147"/>
      <c r="Z296" s="147"/>
      <c r="AA296" s="147"/>
      <c r="AB296" s="147"/>
      <c r="AC296" s="147"/>
      <c r="AD296" s="147"/>
      <c r="AE296" s="147" t="s">
        <v>150</v>
      </c>
      <c r="AF296" s="147">
        <v>0</v>
      </c>
      <c r="AG296" s="147"/>
      <c r="AH296" s="147"/>
      <c r="AI296" s="147"/>
      <c r="AJ296" s="147"/>
      <c r="AK296" s="147"/>
      <c r="AL296" s="147"/>
      <c r="AM296" s="147"/>
      <c r="AN296" s="147"/>
      <c r="AO296" s="147"/>
      <c r="AP296" s="147"/>
      <c r="AQ296" s="147"/>
      <c r="AR296" s="147"/>
      <c r="AS296" s="147"/>
      <c r="AT296" s="147"/>
      <c r="AU296" s="147"/>
      <c r="AV296" s="147"/>
      <c r="AW296" s="147"/>
      <c r="AX296" s="147"/>
      <c r="AY296" s="147"/>
      <c r="AZ296" s="147"/>
      <c r="BA296" s="147"/>
      <c r="BB296" s="147"/>
      <c r="BC296" s="147"/>
      <c r="BD296" s="147"/>
      <c r="BE296" s="147"/>
      <c r="BF296" s="147"/>
      <c r="BG296" s="147"/>
      <c r="BH296" s="147"/>
    </row>
    <row r="297" spans="1:60" ht="12.75" outlineLevel="1">
      <c r="A297" s="148"/>
      <c r="B297" s="154"/>
      <c r="C297" s="186" t="s">
        <v>554</v>
      </c>
      <c r="D297" s="159"/>
      <c r="E297" s="165">
        <v>8.64</v>
      </c>
      <c r="F297" s="168"/>
      <c r="G297" s="168"/>
      <c r="H297" s="168"/>
      <c r="I297" s="168"/>
      <c r="J297" s="168"/>
      <c r="K297" s="168"/>
      <c r="L297" s="168"/>
      <c r="M297" s="168"/>
      <c r="N297" s="157"/>
      <c r="O297" s="157"/>
      <c r="P297" s="157"/>
      <c r="Q297" s="157"/>
      <c r="R297" s="157"/>
      <c r="S297" s="157"/>
      <c r="T297" s="158"/>
      <c r="U297" s="157"/>
      <c r="V297" s="147"/>
      <c r="W297" s="147"/>
      <c r="X297" s="147"/>
      <c r="Y297" s="147"/>
      <c r="Z297" s="147"/>
      <c r="AA297" s="147"/>
      <c r="AB297" s="147"/>
      <c r="AC297" s="147"/>
      <c r="AD297" s="147"/>
      <c r="AE297" s="147" t="s">
        <v>150</v>
      </c>
      <c r="AF297" s="147">
        <v>0</v>
      </c>
      <c r="AG297" s="147"/>
      <c r="AH297" s="147"/>
      <c r="AI297" s="147"/>
      <c r="AJ297" s="147"/>
      <c r="AK297" s="147"/>
      <c r="AL297" s="147"/>
      <c r="AM297" s="147"/>
      <c r="AN297" s="147"/>
      <c r="AO297" s="147"/>
      <c r="AP297" s="147"/>
      <c r="AQ297" s="147"/>
      <c r="AR297" s="147"/>
      <c r="AS297" s="147"/>
      <c r="AT297" s="147"/>
      <c r="AU297" s="147"/>
      <c r="AV297" s="147"/>
      <c r="AW297" s="147"/>
      <c r="AX297" s="147"/>
      <c r="AY297" s="147"/>
      <c r="AZ297" s="147"/>
      <c r="BA297" s="147"/>
      <c r="BB297" s="147"/>
      <c r="BC297" s="147"/>
      <c r="BD297" s="147"/>
      <c r="BE297" s="147"/>
      <c r="BF297" s="147"/>
      <c r="BG297" s="147"/>
      <c r="BH297" s="147"/>
    </row>
    <row r="298" spans="1:60" ht="12.75" outlineLevel="1">
      <c r="A298" s="148"/>
      <c r="B298" s="154"/>
      <c r="C298" s="186" t="s">
        <v>555</v>
      </c>
      <c r="D298" s="159"/>
      <c r="E298" s="165">
        <v>12.78</v>
      </c>
      <c r="F298" s="168"/>
      <c r="G298" s="168"/>
      <c r="H298" s="168"/>
      <c r="I298" s="168"/>
      <c r="J298" s="168"/>
      <c r="K298" s="168"/>
      <c r="L298" s="168"/>
      <c r="M298" s="168"/>
      <c r="N298" s="157"/>
      <c r="O298" s="157"/>
      <c r="P298" s="157"/>
      <c r="Q298" s="157"/>
      <c r="R298" s="157"/>
      <c r="S298" s="157"/>
      <c r="T298" s="158"/>
      <c r="U298" s="157"/>
      <c r="V298" s="147"/>
      <c r="W298" s="147"/>
      <c r="X298" s="147"/>
      <c r="Y298" s="147"/>
      <c r="Z298" s="147"/>
      <c r="AA298" s="147"/>
      <c r="AB298" s="147"/>
      <c r="AC298" s="147"/>
      <c r="AD298" s="147"/>
      <c r="AE298" s="147" t="s">
        <v>150</v>
      </c>
      <c r="AF298" s="147">
        <v>0</v>
      </c>
      <c r="AG298" s="147"/>
      <c r="AH298" s="147"/>
      <c r="AI298" s="147"/>
      <c r="AJ298" s="147"/>
      <c r="AK298" s="147"/>
      <c r="AL298" s="147"/>
      <c r="AM298" s="147"/>
      <c r="AN298" s="147"/>
      <c r="AO298" s="147"/>
      <c r="AP298" s="147"/>
      <c r="AQ298" s="147"/>
      <c r="AR298" s="147"/>
      <c r="AS298" s="147"/>
      <c r="AT298" s="147"/>
      <c r="AU298" s="147"/>
      <c r="AV298" s="147"/>
      <c r="AW298" s="147"/>
      <c r="AX298" s="147"/>
      <c r="AY298" s="147"/>
      <c r="AZ298" s="147"/>
      <c r="BA298" s="147"/>
      <c r="BB298" s="147"/>
      <c r="BC298" s="147"/>
      <c r="BD298" s="147"/>
      <c r="BE298" s="147"/>
      <c r="BF298" s="147"/>
      <c r="BG298" s="147"/>
      <c r="BH298" s="147"/>
    </row>
    <row r="299" spans="1:60" ht="12.75" outlineLevel="1">
      <c r="A299" s="148"/>
      <c r="B299" s="154"/>
      <c r="C299" s="186" t="s">
        <v>556</v>
      </c>
      <c r="D299" s="159"/>
      <c r="E299" s="165">
        <v>8.64</v>
      </c>
      <c r="F299" s="168"/>
      <c r="G299" s="168"/>
      <c r="H299" s="168"/>
      <c r="I299" s="168"/>
      <c r="J299" s="168"/>
      <c r="K299" s="168"/>
      <c r="L299" s="168"/>
      <c r="M299" s="168"/>
      <c r="N299" s="157"/>
      <c r="O299" s="157"/>
      <c r="P299" s="157"/>
      <c r="Q299" s="157"/>
      <c r="R299" s="157"/>
      <c r="S299" s="157"/>
      <c r="T299" s="158"/>
      <c r="U299" s="157"/>
      <c r="V299" s="147"/>
      <c r="W299" s="147"/>
      <c r="X299" s="147"/>
      <c r="Y299" s="147"/>
      <c r="Z299" s="147"/>
      <c r="AA299" s="147"/>
      <c r="AB299" s="147"/>
      <c r="AC299" s="147"/>
      <c r="AD299" s="147"/>
      <c r="AE299" s="147" t="s">
        <v>150</v>
      </c>
      <c r="AF299" s="147">
        <v>0</v>
      </c>
      <c r="AG299" s="147"/>
      <c r="AH299" s="147"/>
      <c r="AI299" s="147"/>
      <c r="AJ299" s="147"/>
      <c r="AK299" s="147"/>
      <c r="AL299" s="147"/>
      <c r="AM299" s="147"/>
      <c r="AN299" s="147"/>
      <c r="AO299" s="147"/>
      <c r="AP299" s="147"/>
      <c r="AQ299" s="147"/>
      <c r="AR299" s="147"/>
      <c r="AS299" s="147"/>
      <c r="AT299" s="147"/>
      <c r="AU299" s="147"/>
      <c r="AV299" s="147"/>
      <c r="AW299" s="147"/>
      <c r="AX299" s="147"/>
      <c r="AY299" s="147"/>
      <c r="AZ299" s="147"/>
      <c r="BA299" s="147"/>
      <c r="BB299" s="147"/>
      <c r="BC299" s="147"/>
      <c r="BD299" s="147"/>
      <c r="BE299" s="147"/>
      <c r="BF299" s="147"/>
      <c r="BG299" s="147"/>
      <c r="BH299" s="147"/>
    </row>
    <row r="300" spans="1:60" ht="12.75" outlineLevel="1">
      <c r="A300" s="148"/>
      <c r="B300" s="154"/>
      <c r="C300" s="186" t="s">
        <v>557</v>
      </c>
      <c r="D300" s="159"/>
      <c r="E300" s="165">
        <v>8.64</v>
      </c>
      <c r="F300" s="168"/>
      <c r="G300" s="168"/>
      <c r="H300" s="168"/>
      <c r="I300" s="168"/>
      <c r="J300" s="168"/>
      <c r="K300" s="168"/>
      <c r="L300" s="168"/>
      <c r="M300" s="168"/>
      <c r="N300" s="157"/>
      <c r="O300" s="157"/>
      <c r="P300" s="157"/>
      <c r="Q300" s="157"/>
      <c r="R300" s="157"/>
      <c r="S300" s="157"/>
      <c r="T300" s="158"/>
      <c r="U300" s="157"/>
      <c r="V300" s="147"/>
      <c r="W300" s="147"/>
      <c r="X300" s="147"/>
      <c r="Y300" s="147"/>
      <c r="Z300" s="147"/>
      <c r="AA300" s="147"/>
      <c r="AB300" s="147"/>
      <c r="AC300" s="147"/>
      <c r="AD300" s="147"/>
      <c r="AE300" s="147" t="s">
        <v>150</v>
      </c>
      <c r="AF300" s="147">
        <v>0</v>
      </c>
      <c r="AG300" s="147"/>
      <c r="AH300" s="147"/>
      <c r="AI300" s="147"/>
      <c r="AJ300" s="147"/>
      <c r="AK300" s="147"/>
      <c r="AL300" s="147"/>
      <c r="AM300" s="147"/>
      <c r="AN300" s="147"/>
      <c r="AO300" s="147"/>
      <c r="AP300" s="147"/>
      <c r="AQ300" s="147"/>
      <c r="AR300" s="147"/>
      <c r="AS300" s="147"/>
      <c r="AT300" s="147"/>
      <c r="AU300" s="147"/>
      <c r="AV300" s="147"/>
      <c r="AW300" s="147"/>
      <c r="AX300" s="147"/>
      <c r="AY300" s="147"/>
      <c r="AZ300" s="147"/>
      <c r="BA300" s="147"/>
      <c r="BB300" s="147"/>
      <c r="BC300" s="147"/>
      <c r="BD300" s="147"/>
      <c r="BE300" s="147"/>
      <c r="BF300" s="147"/>
      <c r="BG300" s="147"/>
      <c r="BH300" s="147"/>
    </row>
    <row r="301" spans="1:60" ht="12.75" outlineLevel="1">
      <c r="A301" s="148"/>
      <c r="B301" s="154"/>
      <c r="C301" s="186" t="s">
        <v>558</v>
      </c>
      <c r="D301" s="159"/>
      <c r="E301" s="165">
        <v>6.48</v>
      </c>
      <c r="F301" s="168"/>
      <c r="G301" s="168"/>
      <c r="H301" s="168"/>
      <c r="I301" s="168"/>
      <c r="J301" s="168"/>
      <c r="K301" s="168"/>
      <c r="L301" s="168"/>
      <c r="M301" s="168"/>
      <c r="N301" s="157"/>
      <c r="O301" s="157"/>
      <c r="P301" s="157"/>
      <c r="Q301" s="157"/>
      <c r="R301" s="157"/>
      <c r="S301" s="157"/>
      <c r="T301" s="158"/>
      <c r="U301" s="157"/>
      <c r="V301" s="147"/>
      <c r="W301" s="147"/>
      <c r="X301" s="147"/>
      <c r="Y301" s="147"/>
      <c r="Z301" s="147"/>
      <c r="AA301" s="147"/>
      <c r="AB301" s="147"/>
      <c r="AC301" s="147"/>
      <c r="AD301" s="147"/>
      <c r="AE301" s="147" t="s">
        <v>150</v>
      </c>
      <c r="AF301" s="147">
        <v>0</v>
      </c>
      <c r="AG301" s="147"/>
      <c r="AH301" s="147"/>
      <c r="AI301" s="147"/>
      <c r="AJ301" s="147"/>
      <c r="AK301" s="147"/>
      <c r="AL301" s="147"/>
      <c r="AM301" s="147"/>
      <c r="AN301" s="147"/>
      <c r="AO301" s="147"/>
      <c r="AP301" s="147"/>
      <c r="AQ301" s="147"/>
      <c r="AR301" s="147"/>
      <c r="AS301" s="147"/>
      <c r="AT301" s="147"/>
      <c r="AU301" s="147"/>
      <c r="AV301" s="147"/>
      <c r="AW301" s="147"/>
      <c r="AX301" s="147"/>
      <c r="AY301" s="147"/>
      <c r="AZ301" s="147"/>
      <c r="BA301" s="147"/>
      <c r="BB301" s="147"/>
      <c r="BC301" s="147"/>
      <c r="BD301" s="147"/>
      <c r="BE301" s="147"/>
      <c r="BF301" s="147"/>
      <c r="BG301" s="147"/>
      <c r="BH301" s="147"/>
    </row>
    <row r="302" spans="1:60" ht="12.75" outlineLevel="1">
      <c r="A302" s="148"/>
      <c r="B302" s="154"/>
      <c r="C302" s="186" t="s">
        <v>559</v>
      </c>
      <c r="D302" s="159"/>
      <c r="E302" s="165">
        <v>12.06</v>
      </c>
      <c r="F302" s="168"/>
      <c r="G302" s="168"/>
      <c r="H302" s="168"/>
      <c r="I302" s="168"/>
      <c r="J302" s="168"/>
      <c r="K302" s="168"/>
      <c r="L302" s="168"/>
      <c r="M302" s="168"/>
      <c r="N302" s="157"/>
      <c r="O302" s="157"/>
      <c r="P302" s="157"/>
      <c r="Q302" s="157"/>
      <c r="R302" s="157"/>
      <c r="S302" s="157"/>
      <c r="T302" s="158"/>
      <c r="U302" s="157"/>
      <c r="V302" s="147"/>
      <c r="W302" s="147"/>
      <c r="X302" s="147"/>
      <c r="Y302" s="147"/>
      <c r="Z302" s="147"/>
      <c r="AA302" s="147"/>
      <c r="AB302" s="147"/>
      <c r="AC302" s="147"/>
      <c r="AD302" s="147"/>
      <c r="AE302" s="147" t="s">
        <v>150</v>
      </c>
      <c r="AF302" s="147">
        <v>0</v>
      </c>
      <c r="AG302" s="147"/>
      <c r="AH302" s="147"/>
      <c r="AI302" s="147"/>
      <c r="AJ302" s="147"/>
      <c r="AK302" s="147"/>
      <c r="AL302" s="147"/>
      <c r="AM302" s="147"/>
      <c r="AN302" s="147"/>
      <c r="AO302" s="147"/>
      <c r="AP302" s="147"/>
      <c r="AQ302" s="147"/>
      <c r="AR302" s="147"/>
      <c r="AS302" s="147"/>
      <c r="AT302" s="147"/>
      <c r="AU302" s="147"/>
      <c r="AV302" s="147"/>
      <c r="AW302" s="147"/>
      <c r="AX302" s="147"/>
      <c r="AY302" s="147"/>
      <c r="AZ302" s="147"/>
      <c r="BA302" s="147"/>
      <c r="BB302" s="147"/>
      <c r="BC302" s="147"/>
      <c r="BD302" s="147"/>
      <c r="BE302" s="147"/>
      <c r="BF302" s="147"/>
      <c r="BG302" s="147"/>
      <c r="BH302" s="147"/>
    </row>
    <row r="303" spans="1:60" ht="12.75" outlineLevel="1">
      <c r="A303" s="148">
        <v>158</v>
      </c>
      <c r="B303" s="154" t="s">
        <v>560</v>
      </c>
      <c r="C303" s="185" t="s">
        <v>561</v>
      </c>
      <c r="D303" s="156" t="s">
        <v>193</v>
      </c>
      <c r="E303" s="164">
        <v>65.88</v>
      </c>
      <c r="F303" s="256">
        <v>0</v>
      </c>
      <c r="G303" s="168">
        <f>E303*F303</f>
        <v>0</v>
      </c>
      <c r="H303" s="168">
        <v>141.99</v>
      </c>
      <c r="I303" s="168">
        <f>ROUND(E303*H303,2)</f>
        <v>9354.3</v>
      </c>
      <c r="J303" s="168">
        <v>776.01</v>
      </c>
      <c r="K303" s="168">
        <f>ROUND(E303*J303,2)</f>
        <v>51123.54</v>
      </c>
      <c r="L303" s="168">
        <v>21</v>
      </c>
      <c r="M303" s="168">
        <f>G303*(1+L303/100)</f>
        <v>0</v>
      </c>
      <c r="N303" s="157">
        <v>0.00503</v>
      </c>
      <c r="O303" s="157">
        <f>ROUND(E303*N303,5)</f>
        <v>0.33138</v>
      </c>
      <c r="P303" s="157">
        <v>0</v>
      </c>
      <c r="Q303" s="157">
        <f>ROUND(E303*P303,5)</f>
        <v>0</v>
      </c>
      <c r="R303" s="157"/>
      <c r="S303" s="157"/>
      <c r="T303" s="158">
        <v>1.448</v>
      </c>
      <c r="U303" s="157">
        <f>ROUND(E303*T303,2)</f>
        <v>95.39</v>
      </c>
      <c r="V303" s="147"/>
      <c r="W303" s="147"/>
      <c r="X303" s="147"/>
      <c r="Y303" s="147"/>
      <c r="Z303" s="147"/>
      <c r="AA303" s="147"/>
      <c r="AB303" s="147"/>
      <c r="AC303" s="147"/>
      <c r="AD303" s="147"/>
      <c r="AE303" s="147" t="s">
        <v>148</v>
      </c>
      <c r="AF303" s="147"/>
      <c r="AG303" s="147"/>
      <c r="AH303" s="147"/>
      <c r="AI303" s="147"/>
      <c r="AJ303" s="147"/>
      <c r="AK303" s="147"/>
      <c r="AL303" s="147"/>
      <c r="AM303" s="147"/>
      <c r="AN303" s="147"/>
      <c r="AO303" s="147"/>
      <c r="AP303" s="147"/>
      <c r="AQ303" s="147"/>
      <c r="AR303" s="147"/>
      <c r="AS303" s="147"/>
      <c r="AT303" s="147"/>
      <c r="AU303" s="147"/>
      <c r="AV303" s="147"/>
      <c r="AW303" s="147"/>
      <c r="AX303" s="147"/>
      <c r="AY303" s="147"/>
      <c r="AZ303" s="147"/>
      <c r="BA303" s="147"/>
      <c r="BB303" s="147"/>
      <c r="BC303" s="147"/>
      <c r="BD303" s="147"/>
      <c r="BE303" s="147"/>
      <c r="BF303" s="147"/>
      <c r="BG303" s="147"/>
      <c r="BH303" s="147"/>
    </row>
    <row r="304" spans="1:60" ht="12.75" outlineLevel="1">
      <c r="A304" s="148"/>
      <c r="B304" s="154"/>
      <c r="C304" s="186" t="s">
        <v>562</v>
      </c>
      <c r="D304" s="159"/>
      <c r="E304" s="165">
        <v>65.88</v>
      </c>
      <c r="F304" s="168"/>
      <c r="G304" s="168"/>
      <c r="H304" s="168"/>
      <c r="I304" s="168"/>
      <c r="J304" s="168"/>
      <c r="K304" s="168"/>
      <c r="L304" s="168"/>
      <c r="M304" s="168"/>
      <c r="N304" s="157"/>
      <c r="O304" s="157"/>
      <c r="P304" s="157"/>
      <c r="Q304" s="157"/>
      <c r="R304" s="157"/>
      <c r="S304" s="157"/>
      <c r="T304" s="158"/>
      <c r="U304" s="157"/>
      <c r="V304" s="147"/>
      <c r="W304" s="147"/>
      <c r="X304" s="147"/>
      <c r="Y304" s="147"/>
      <c r="Z304" s="147"/>
      <c r="AA304" s="147"/>
      <c r="AB304" s="147"/>
      <c r="AC304" s="147"/>
      <c r="AD304" s="147"/>
      <c r="AE304" s="147" t="s">
        <v>150</v>
      </c>
      <c r="AF304" s="147">
        <v>0</v>
      </c>
      <c r="AG304" s="147"/>
      <c r="AH304" s="147"/>
      <c r="AI304" s="147"/>
      <c r="AJ304" s="147"/>
      <c r="AK304" s="147"/>
      <c r="AL304" s="147"/>
      <c r="AM304" s="147"/>
      <c r="AN304" s="147"/>
      <c r="AO304" s="147"/>
      <c r="AP304" s="147"/>
      <c r="AQ304" s="147"/>
      <c r="AR304" s="147"/>
      <c r="AS304" s="147"/>
      <c r="AT304" s="147"/>
      <c r="AU304" s="147"/>
      <c r="AV304" s="147"/>
      <c r="AW304" s="147"/>
      <c r="AX304" s="147"/>
      <c r="AY304" s="147"/>
      <c r="AZ304" s="147"/>
      <c r="BA304" s="147"/>
      <c r="BB304" s="147"/>
      <c r="BC304" s="147"/>
      <c r="BD304" s="147"/>
      <c r="BE304" s="147"/>
      <c r="BF304" s="147"/>
      <c r="BG304" s="147"/>
      <c r="BH304" s="147"/>
    </row>
    <row r="305" spans="1:60" ht="22.5" outlineLevel="1">
      <c r="A305" s="148">
        <v>159</v>
      </c>
      <c r="B305" s="154" t="s">
        <v>563</v>
      </c>
      <c r="C305" s="185" t="s">
        <v>564</v>
      </c>
      <c r="D305" s="156" t="s">
        <v>193</v>
      </c>
      <c r="E305" s="164">
        <v>72.468</v>
      </c>
      <c r="F305" s="256">
        <v>0</v>
      </c>
      <c r="G305" s="168">
        <f>E305*F305</f>
        <v>0</v>
      </c>
      <c r="H305" s="168">
        <v>750</v>
      </c>
      <c r="I305" s="168">
        <f>ROUND(E305*H305,2)</f>
        <v>54351</v>
      </c>
      <c r="J305" s="168">
        <v>0</v>
      </c>
      <c r="K305" s="168">
        <f>ROUND(E305*J305,2)</f>
        <v>0</v>
      </c>
      <c r="L305" s="168">
        <v>21</v>
      </c>
      <c r="M305" s="168">
        <f>G305*(1+L305/100)</f>
        <v>0</v>
      </c>
      <c r="N305" s="157">
        <v>0.01943</v>
      </c>
      <c r="O305" s="157">
        <f>ROUND(E305*N305,5)</f>
        <v>1.40805</v>
      </c>
      <c r="P305" s="157">
        <v>0</v>
      </c>
      <c r="Q305" s="157">
        <f>ROUND(E305*P305,5)</f>
        <v>0</v>
      </c>
      <c r="R305" s="157"/>
      <c r="S305" s="157"/>
      <c r="T305" s="158">
        <v>0</v>
      </c>
      <c r="U305" s="157">
        <f>ROUND(E305*T305,2)</f>
        <v>0</v>
      </c>
      <c r="V305" s="147"/>
      <c r="W305" s="147"/>
      <c r="X305" s="147"/>
      <c r="Y305" s="147"/>
      <c r="Z305" s="147"/>
      <c r="AA305" s="147"/>
      <c r="AB305" s="147"/>
      <c r="AC305" s="147"/>
      <c r="AD305" s="147"/>
      <c r="AE305" s="147" t="s">
        <v>189</v>
      </c>
      <c r="AF305" s="147"/>
      <c r="AG305" s="147"/>
      <c r="AH305" s="147"/>
      <c r="AI305" s="147"/>
      <c r="AJ305" s="147"/>
      <c r="AK305" s="147"/>
      <c r="AL305" s="147"/>
      <c r="AM305" s="147"/>
      <c r="AN305" s="147"/>
      <c r="AO305" s="147"/>
      <c r="AP305" s="147"/>
      <c r="AQ305" s="147"/>
      <c r="AR305" s="147"/>
      <c r="AS305" s="147"/>
      <c r="AT305" s="147"/>
      <c r="AU305" s="147"/>
      <c r="AV305" s="147"/>
      <c r="AW305" s="147"/>
      <c r="AX305" s="147"/>
      <c r="AY305" s="147"/>
      <c r="AZ305" s="147"/>
      <c r="BA305" s="147"/>
      <c r="BB305" s="147"/>
      <c r="BC305" s="147"/>
      <c r="BD305" s="147"/>
      <c r="BE305" s="147"/>
      <c r="BF305" s="147"/>
      <c r="BG305" s="147"/>
      <c r="BH305" s="147"/>
    </row>
    <row r="306" spans="1:60" ht="12.75" outlineLevel="1">
      <c r="A306" s="148"/>
      <c r="B306" s="154"/>
      <c r="C306" s="186" t="s">
        <v>565</v>
      </c>
      <c r="D306" s="159"/>
      <c r="E306" s="165">
        <v>72.468</v>
      </c>
      <c r="F306" s="168"/>
      <c r="G306" s="168"/>
      <c r="H306" s="168"/>
      <c r="I306" s="168"/>
      <c r="J306" s="168"/>
      <c r="K306" s="168"/>
      <c r="L306" s="168"/>
      <c r="M306" s="168"/>
      <c r="N306" s="157"/>
      <c r="O306" s="157"/>
      <c r="P306" s="157"/>
      <c r="Q306" s="157"/>
      <c r="R306" s="157"/>
      <c r="S306" s="157"/>
      <c r="T306" s="158"/>
      <c r="U306" s="157"/>
      <c r="V306" s="147"/>
      <c r="W306" s="147"/>
      <c r="X306" s="147"/>
      <c r="Y306" s="147"/>
      <c r="Z306" s="147"/>
      <c r="AA306" s="147"/>
      <c r="AB306" s="147"/>
      <c r="AC306" s="147"/>
      <c r="AD306" s="147"/>
      <c r="AE306" s="147" t="s">
        <v>150</v>
      </c>
      <c r="AF306" s="147">
        <v>0</v>
      </c>
      <c r="AG306" s="147"/>
      <c r="AH306" s="147"/>
      <c r="AI306" s="147"/>
      <c r="AJ306" s="147"/>
      <c r="AK306" s="147"/>
      <c r="AL306" s="147"/>
      <c r="AM306" s="147"/>
      <c r="AN306" s="147"/>
      <c r="AO306" s="147"/>
      <c r="AP306" s="147"/>
      <c r="AQ306" s="147"/>
      <c r="AR306" s="147"/>
      <c r="AS306" s="147"/>
      <c r="AT306" s="147"/>
      <c r="AU306" s="147"/>
      <c r="AV306" s="147"/>
      <c r="AW306" s="147"/>
      <c r="AX306" s="147"/>
      <c r="AY306" s="147"/>
      <c r="AZ306" s="147"/>
      <c r="BA306" s="147"/>
      <c r="BB306" s="147"/>
      <c r="BC306" s="147"/>
      <c r="BD306" s="147"/>
      <c r="BE306" s="147"/>
      <c r="BF306" s="147"/>
      <c r="BG306" s="147"/>
      <c r="BH306" s="147"/>
    </row>
    <row r="307" spans="1:60" ht="12.75" outlineLevel="1">
      <c r="A307" s="148">
        <v>160</v>
      </c>
      <c r="B307" s="154" t="s">
        <v>566</v>
      </c>
      <c r="C307" s="185" t="s">
        <v>567</v>
      </c>
      <c r="D307" s="156" t="s">
        <v>267</v>
      </c>
      <c r="E307" s="164">
        <v>51.699999999999996</v>
      </c>
      <c r="F307" s="256">
        <v>0</v>
      </c>
      <c r="G307" s="168">
        <f>E307*F307</f>
        <v>0</v>
      </c>
      <c r="H307" s="168">
        <v>202.25</v>
      </c>
      <c r="I307" s="168">
        <f>ROUND(E307*H307,2)</f>
        <v>10456.33</v>
      </c>
      <c r="J307" s="168">
        <v>63.75</v>
      </c>
      <c r="K307" s="168">
        <f>ROUND(E307*J307,2)</f>
        <v>3295.88</v>
      </c>
      <c r="L307" s="168">
        <v>21</v>
      </c>
      <c r="M307" s="168">
        <f>G307*(1+L307/100)</f>
        <v>0</v>
      </c>
      <c r="N307" s="157">
        <v>0.0001</v>
      </c>
      <c r="O307" s="157">
        <f>ROUND(E307*N307,5)</f>
        <v>0.00517</v>
      </c>
      <c r="P307" s="157">
        <v>0</v>
      </c>
      <c r="Q307" s="157">
        <f>ROUND(E307*P307,5)</f>
        <v>0</v>
      </c>
      <c r="R307" s="157"/>
      <c r="S307" s="157"/>
      <c r="T307" s="158">
        <v>0.12</v>
      </c>
      <c r="U307" s="157">
        <f>ROUND(E307*T307,2)</f>
        <v>6.2</v>
      </c>
      <c r="V307" s="147"/>
      <c r="W307" s="147"/>
      <c r="X307" s="147"/>
      <c r="Y307" s="147"/>
      <c r="Z307" s="147"/>
      <c r="AA307" s="147"/>
      <c r="AB307" s="147"/>
      <c r="AC307" s="147"/>
      <c r="AD307" s="147"/>
      <c r="AE307" s="147" t="s">
        <v>148</v>
      </c>
      <c r="AF307" s="147"/>
      <c r="AG307" s="147"/>
      <c r="AH307" s="147"/>
      <c r="AI307" s="147"/>
      <c r="AJ307" s="147"/>
      <c r="AK307" s="147"/>
      <c r="AL307" s="147"/>
      <c r="AM307" s="147"/>
      <c r="AN307" s="147"/>
      <c r="AO307" s="147"/>
      <c r="AP307" s="147"/>
      <c r="AQ307" s="147"/>
      <c r="AR307" s="147"/>
      <c r="AS307" s="147"/>
      <c r="AT307" s="147"/>
      <c r="AU307" s="147"/>
      <c r="AV307" s="147"/>
      <c r="AW307" s="147"/>
      <c r="AX307" s="147"/>
      <c r="AY307" s="147"/>
      <c r="AZ307" s="147"/>
      <c r="BA307" s="147"/>
      <c r="BB307" s="147"/>
      <c r="BC307" s="147"/>
      <c r="BD307" s="147"/>
      <c r="BE307" s="147"/>
      <c r="BF307" s="147"/>
      <c r="BG307" s="147"/>
      <c r="BH307" s="147"/>
    </row>
    <row r="308" spans="1:60" ht="12.75" outlineLevel="1">
      <c r="A308" s="148"/>
      <c r="B308" s="154"/>
      <c r="C308" s="186" t="s">
        <v>568</v>
      </c>
      <c r="D308" s="159"/>
      <c r="E308" s="165">
        <v>43.3</v>
      </c>
      <c r="F308" s="168"/>
      <c r="G308" s="168"/>
      <c r="H308" s="168"/>
      <c r="I308" s="168"/>
      <c r="J308" s="168"/>
      <c r="K308" s="168"/>
      <c r="L308" s="168"/>
      <c r="M308" s="168"/>
      <c r="N308" s="157"/>
      <c r="O308" s="157"/>
      <c r="P308" s="157"/>
      <c r="Q308" s="157"/>
      <c r="R308" s="157"/>
      <c r="S308" s="157"/>
      <c r="T308" s="158"/>
      <c r="U308" s="157"/>
      <c r="V308" s="147"/>
      <c r="W308" s="147"/>
      <c r="X308" s="147"/>
      <c r="Y308" s="147"/>
      <c r="Z308" s="147"/>
      <c r="AA308" s="147"/>
      <c r="AB308" s="147"/>
      <c r="AC308" s="147"/>
      <c r="AD308" s="147"/>
      <c r="AE308" s="147" t="s">
        <v>150</v>
      </c>
      <c r="AF308" s="147">
        <v>0</v>
      </c>
      <c r="AG308" s="147"/>
      <c r="AH308" s="147"/>
      <c r="AI308" s="147"/>
      <c r="AJ308" s="147"/>
      <c r="AK308" s="147"/>
      <c r="AL308" s="147"/>
      <c r="AM308" s="147"/>
      <c r="AN308" s="147"/>
      <c r="AO308" s="147"/>
      <c r="AP308" s="147"/>
      <c r="AQ308" s="147"/>
      <c r="AR308" s="147"/>
      <c r="AS308" s="147"/>
      <c r="AT308" s="147"/>
      <c r="AU308" s="147"/>
      <c r="AV308" s="147"/>
      <c r="AW308" s="147"/>
      <c r="AX308" s="147"/>
      <c r="AY308" s="147"/>
      <c r="AZ308" s="147"/>
      <c r="BA308" s="147"/>
      <c r="BB308" s="147"/>
      <c r="BC308" s="147"/>
      <c r="BD308" s="147"/>
      <c r="BE308" s="147"/>
      <c r="BF308" s="147"/>
      <c r="BG308" s="147"/>
      <c r="BH308" s="147"/>
    </row>
    <row r="309" spans="1:60" ht="12.75" outlineLevel="1">
      <c r="A309" s="148"/>
      <c r="B309" s="154"/>
      <c r="C309" s="186" t="s">
        <v>569</v>
      </c>
      <c r="D309" s="159"/>
      <c r="E309" s="165">
        <v>8.4</v>
      </c>
      <c r="F309" s="168"/>
      <c r="G309" s="168"/>
      <c r="H309" s="168"/>
      <c r="I309" s="168"/>
      <c r="J309" s="168"/>
      <c r="K309" s="168"/>
      <c r="L309" s="168"/>
      <c r="M309" s="168"/>
      <c r="N309" s="157"/>
      <c r="O309" s="157"/>
      <c r="P309" s="157"/>
      <c r="Q309" s="157"/>
      <c r="R309" s="157"/>
      <c r="S309" s="157"/>
      <c r="T309" s="158"/>
      <c r="U309" s="157"/>
      <c r="V309" s="147"/>
      <c r="W309" s="147"/>
      <c r="X309" s="147"/>
      <c r="Y309" s="147"/>
      <c r="Z309" s="147"/>
      <c r="AA309" s="147"/>
      <c r="AB309" s="147"/>
      <c r="AC309" s="147"/>
      <c r="AD309" s="147"/>
      <c r="AE309" s="147" t="s">
        <v>150</v>
      </c>
      <c r="AF309" s="147">
        <v>0</v>
      </c>
      <c r="AG309" s="147"/>
      <c r="AH309" s="147"/>
      <c r="AI309" s="147"/>
      <c r="AJ309" s="147"/>
      <c r="AK309" s="147"/>
      <c r="AL309" s="147"/>
      <c r="AM309" s="147"/>
      <c r="AN309" s="147"/>
      <c r="AO309" s="147"/>
      <c r="AP309" s="147"/>
      <c r="AQ309" s="147"/>
      <c r="AR309" s="147"/>
      <c r="AS309" s="147"/>
      <c r="AT309" s="147"/>
      <c r="AU309" s="147"/>
      <c r="AV309" s="147"/>
      <c r="AW309" s="147"/>
      <c r="AX309" s="147"/>
      <c r="AY309" s="147"/>
      <c r="AZ309" s="147"/>
      <c r="BA309" s="147"/>
      <c r="BB309" s="147"/>
      <c r="BC309" s="147"/>
      <c r="BD309" s="147"/>
      <c r="BE309" s="147"/>
      <c r="BF309" s="147"/>
      <c r="BG309" s="147"/>
      <c r="BH309" s="147"/>
    </row>
    <row r="310" spans="1:60" ht="12.75" outlineLevel="1">
      <c r="A310" s="148">
        <v>161</v>
      </c>
      <c r="B310" s="154" t="s">
        <v>547</v>
      </c>
      <c r="C310" s="185" t="s">
        <v>548</v>
      </c>
      <c r="D310" s="156" t="s">
        <v>267</v>
      </c>
      <c r="E310" s="164">
        <v>50.4</v>
      </c>
      <c r="F310" s="256">
        <v>0</v>
      </c>
      <c r="G310" s="168">
        <f>E310*F310</f>
        <v>0</v>
      </c>
      <c r="H310" s="168">
        <v>46.91</v>
      </c>
      <c r="I310" s="168">
        <f>ROUND(E310*H310,2)</f>
        <v>2364.26</v>
      </c>
      <c r="J310" s="168">
        <v>37.19</v>
      </c>
      <c r="K310" s="168">
        <f>ROUND(E310*J310,2)</f>
        <v>1874.38</v>
      </c>
      <c r="L310" s="168">
        <v>21</v>
      </c>
      <c r="M310" s="168">
        <f>G310*(1+L310/100)</f>
        <v>0</v>
      </c>
      <c r="N310" s="157">
        <v>4E-05</v>
      </c>
      <c r="O310" s="157">
        <f>ROUND(E310*N310,5)</f>
        <v>0.00202</v>
      </c>
      <c r="P310" s="157">
        <v>0</v>
      </c>
      <c r="Q310" s="157">
        <f>ROUND(E310*P310,5)</f>
        <v>0</v>
      </c>
      <c r="R310" s="157"/>
      <c r="S310" s="157"/>
      <c r="T310" s="158">
        <v>0.07</v>
      </c>
      <c r="U310" s="157">
        <f>ROUND(E310*T310,2)</f>
        <v>3.53</v>
      </c>
      <c r="V310" s="147"/>
      <c r="W310" s="147"/>
      <c r="X310" s="147"/>
      <c r="Y310" s="147"/>
      <c r="Z310" s="147"/>
      <c r="AA310" s="147"/>
      <c r="AB310" s="147"/>
      <c r="AC310" s="147"/>
      <c r="AD310" s="147"/>
      <c r="AE310" s="147" t="s">
        <v>148</v>
      </c>
      <c r="AF310" s="147"/>
      <c r="AG310" s="147"/>
      <c r="AH310" s="147"/>
      <c r="AI310" s="147"/>
      <c r="AJ310" s="147"/>
      <c r="AK310" s="147"/>
      <c r="AL310" s="147"/>
      <c r="AM310" s="147"/>
      <c r="AN310" s="147"/>
      <c r="AO310" s="147"/>
      <c r="AP310" s="147"/>
      <c r="AQ310" s="147"/>
      <c r="AR310" s="147"/>
      <c r="AS310" s="147"/>
      <c r="AT310" s="147"/>
      <c r="AU310" s="147"/>
      <c r="AV310" s="147"/>
      <c r="AW310" s="147"/>
      <c r="AX310" s="147"/>
      <c r="AY310" s="147"/>
      <c r="AZ310" s="147"/>
      <c r="BA310" s="147"/>
      <c r="BB310" s="147"/>
      <c r="BC310" s="147"/>
      <c r="BD310" s="147"/>
      <c r="BE310" s="147"/>
      <c r="BF310" s="147"/>
      <c r="BG310" s="147"/>
      <c r="BH310" s="147"/>
    </row>
    <row r="311" spans="1:60" ht="12.75" outlineLevel="1">
      <c r="A311" s="148"/>
      <c r="B311" s="154"/>
      <c r="C311" s="186" t="s">
        <v>570</v>
      </c>
      <c r="D311" s="159"/>
      <c r="E311" s="165">
        <v>50.4</v>
      </c>
      <c r="F311" s="168"/>
      <c r="G311" s="168"/>
      <c r="H311" s="168"/>
      <c r="I311" s="168"/>
      <c r="J311" s="168"/>
      <c r="K311" s="168"/>
      <c r="L311" s="168"/>
      <c r="M311" s="168"/>
      <c r="N311" s="157"/>
      <c r="O311" s="157"/>
      <c r="P311" s="157"/>
      <c r="Q311" s="157"/>
      <c r="R311" s="157"/>
      <c r="S311" s="157"/>
      <c r="T311" s="158"/>
      <c r="U311" s="157"/>
      <c r="V311" s="147"/>
      <c r="W311" s="147"/>
      <c r="X311" s="147"/>
      <c r="Y311" s="147"/>
      <c r="Z311" s="147"/>
      <c r="AA311" s="147"/>
      <c r="AB311" s="147"/>
      <c r="AC311" s="147"/>
      <c r="AD311" s="147"/>
      <c r="AE311" s="147" t="s">
        <v>150</v>
      </c>
      <c r="AF311" s="147">
        <v>0</v>
      </c>
      <c r="AG311" s="147"/>
      <c r="AH311" s="147"/>
      <c r="AI311" s="147"/>
      <c r="AJ311" s="147"/>
      <c r="AK311" s="147"/>
      <c r="AL311" s="147"/>
      <c r="AM311" s="147"/>
      <c r="AN311" s="147"/>
      <c r="AO311" s="147"/>
      <c r="AP311" s="147"/>
      <c r="AQ311" s="147"/>
      <c r="AR311" s="147"/>
      <c r="AS311" s="147"/>
      <c r="AT311" s="147"/>
      <c r="AU311" s="147"/>
      <c r="AV311" s="147"/>
      <c r="AW311" s="147"/>
      <c r="AX311" s="147"/>
      <c r="AY311" s="147"/>
      <c r="AZ311" s="147"/>
      <c r="BA311" s="147"/>
      <c r="BB311" s="147"/>
      <c r="BC311" s="147"/>
      <c r="BD311" s="147"/>
      <c r="BE311" s="147"/>
      <c r="BF311" s="147"/>
      <c r="BG311" s="147"/>
      <c r="BH311" s="147"/>
    </row>
    <row r="312" spans="1:60" ht="12.75" outlineLevel="1">
      <c r="A312" s="148">
        <v>162</v>
      </c>
      <c r="B312" s="154" t="s">
        <v>571</v>
      </c>
      <c r="C312" s="185" t="s">
        <v>572</v>
      </c>
      <c r="D312" s="156" t="s">
        <v>0</v>
      </c>
      <c r="E312" s="164">
        <v>1365.0237</v>
      </c>
      <c r="F312" s="256">
        <v>0</v>
      </c>
      <c r="G312" s="168">
        <f>E312*F312</f>
        <v>0</v>
      </c>
      <c r="H312" s="168">
        <v>0</v>
      </c>
      <c r="I312" s="168">
        <f>ROUND(E312*H312,2)</f>
        <v>0</v>
      </c>
      <c r="J312" s="168">
        <v>4</v>
      </c>
      <c r="K312" s="168">
        <f>ROUND(E312*J312,2)</f>
        <v>5460.09</v>
      </c>
      <c r="L312" s="168">
        <v>21</v>
      </c>
      <c r="M312" s="168">
        <f>G312*(1+L312/100)</f>
        <v>0</v>
      </c>
      <c r="N312" s="157">
        <v>0</v>
      </c>
      <c r="O312" s="157">
        <f>ROUND(E312*N312,5)</f>
        <v>0</v>
      </c>
      <c r="P312" s="157">
        <v>0</v>
      </c>
      <c r="Q312" s="157">
        <f>ROUND(E312*P312,5)</f>
        <v>0</v>
      </c>
      <c r="R312" s="157"/>
      <c r="S312" s="157"/>
      <c r="T312" s="158">
        <v>0</v>
      </c>
      <c r="U312" s="157">
        <f>ROUND(E312*T312,2)</f>
        <v>0</v>
      </c>
      <c r="V312" s="147"/>
      <c r="W312" s="147"/>
      <c r="X312" s="147"/>
      <c r="Y312" s="147"/>
      <c r="Z312" s="147"/>
      <c r="AA312" s="147"/>
      <c r="AB312" s="147"/>
      <c r="AC312" s="147"/>
      <c r="AD312" s="147"/>
      <c r="AE312" s="147" t="s">
        <v>148</v>
      </c>
      <c r="AF312" s="147"/>
      <c r="AG312" s="147"/>
      <c r="AH312" s="147"/>
      <c r="AI312" s="147"/>
      <c r="AJ312" s="147"/>
      <c r="AK312" s="147"/>
      <c r="AL312" s="147"/>
      <c r="AM312" s="147"/>
      <c r="AN312" s="147"/>
      <c r="AO312" s="147"/>
      <c r="AP312" s="147"/>
      <c r="AQ312" s="147"/>
      <c r="AR312" s="147"/>
      <c r="AS312" s="147"/>
      <c r="AT312" s="147"/>
      <c r="AU312" s="147"/>
      <c r="AV312" s="147"/>
      <c r="AW312" s="147"/>
      <c r="AX312" s="147"/>
      <c r="AY312" s="147"/>
      <c r="AZ312" s="147"/>
      <c r="BA312" s="147"/>
      <c r="BB312" s="147"/>
      <c r="BC312" s="147"/>
      <c r="BD312" s="147"/>
      <c r="BE312" s="147"/>
      <c r="BF312" s="147"/>
      <c r="BG312" s="147"/>
      <c r="BH312" s="147"/>
    </row>
    <row r="313" spans="1:31" ht="12.75">
      <c r="A313" s="149" t="s">
        <v>143</v>
      </c>
      <c r="B313" s="155" t="s">
        <v>110</v>
      </c>
      <c r="C313" s="187" t="s">
        <v>111</v>
      </c>
      <c r="D313" s="160"/>
      <c r="E313" s="166"/>
      <c r="F313" s="169"/>
      <c r="G313" s="169">
        <f>SUMIF(AE314:AE315,"&lt;&gt;NOR",G314:G315)</f>
        <v>0</v>
      </c>
      <c r="H313" s="169"/>
      <c r="I313" s="169">
        <f>SUM(I314:I315)</f>
        <v>811.08</v>
      </c>
      <c r="J313" s="169"/>
      <c r="K313" s="169">
        <f>SUM(K314:K315)</f>
        <v>470.52</v>
      </c>
      <c r="L313" s="169"/>
      <c r="M313" s="169">
        <f>SUM(M314:M315)</f>
        <v>0</v>
      </c>
      <c r="N313" s="161"/>
      <c r="O313" s="161">
        <f>SUM(O314:O315)</f>
        <v>0.00353</v>
      </c>
      <c r="P313" s="161"/>
      <c r="Q313" s="161">
        <f>SUM(Q314:Q315)</f>
        <v>0</v>
      </c>
      <c r="R313" s="161"/>
      <c r="S313" s="161"/>
      <c r="T313" s="162"/>
      <c r="U313" s="161">
        <f>SUM(U314:U315)</f>
        <v>0.89</v>
      </c>
      <c r="AE313" t="s">
        <v>144</v>
      </c>
    </row>
    <row r="314" spans="1:60" ht="22.5" outlineLevel="1">
      <c r="A314" s="148">
        <v>163</v>
      </c>
      <c r="B314" s="154" t="s">
        <v>573</v>
      </c>
      <c r="C314" s="185" t="s">
        <v>574</v>
      </c>
      <c r="D314" s="156" t="s">
        <v>193</v>
      </c>
      <c r="E314" s="164">
        <v>7.2</v>
      </c>
      <c r="F314" s="256">
        <v>0</v>
      </c>
      <c r="G314" s="168">
        <f>E314*F314</f>
        <v>0</v>
      </c>
      <c r="H314" s="168">
        <v>112.65</v>
      </c>
      <c r="I314" s="168">
        <f>ROUND(E314*H314,2)</f>
        <v>811.08</v>
      </c>
      <c r="J314" s="168">
        <v>65.35</v>
      </c>
      <c r="K314" s="168">
        <f>ROUND(E314*J314,2)</f>
        <v>470.52</v>
      </c>
      <c r="L314" s="168">
        <v>21</v>
      </c>
      <c r="M314" s="168">
        <f>G314*(1+L314/100)</f>
        <v>0</v>
      </c>
      <c r="N314" s="157">
        <v>0.00049</v>
      </c>
      <c r="O314" s="157">
        <f>ROUND(E314*N314,5)</f>
        <v>0.00353</v>
      </c>
      <c r="P314" s="157">
        <v>0</v>
      </c>
      <c r="Q314" s="157">
        <f>ROUND(E314*P314,5)</f>
        <v>0</v>
      </c>
      <c r="R314" s="157"/>
      <c r="S314" s="157"/>
      <c r="T314" s="158">
        <v>0.123</v>
      </c>
      <c r="U314" s="157">
        <f>ROUND(E314*T314,2)</f>
        <v>0.89</v>
      </c>
      <c r="V314" s="147"/>
      <c r="W314" s="147"/>
      <c r="X314" s="147"/>
      <c r="Y314" s="147"/>
      <c r="Z314" s="147"/>
      <c r="AA314" s="147"/>
      <c r="AB314" s="147"/>
      <c r="AC314" s="147"/>
      <c r="AD314" s="147"/>
      <c r="AE314" s="147" t="s">
        <v>178</v>
      </c>
      <c r="AF314" s="147"/>
      <c r="AG314" s="147"/>
      <c r="AH314" s="147"/>
      <c r="AI314" s="147"/>
      <c r="AJ314" s="147"/>
      <c r="AK314" s="147"/>
      <c r="AL314" s="147"/>
      <c r="AM314" s="147"/>
      <c r="AN314" s="147"/>
      <c r="AO314" s="147"/>
      <c r="AP314" s="147"/>
      <c r="AQ314" s="147"/>
      <c r="AR314" s="147"/>
      <c r="AS314" s="147"/>
      <c r="AT314" s="147"/>
      <c r="AU314" s="147"/>
      <c r="AV314" s="147"/>
      <c r="AW314" s="147"/>
      <c r="AX314" s="147"/>
      <c r="AY314" s="147"/>
      <c r="AZ314" s="147"/>
      <c r="BA314" s="147"/>
      <c r="BB314" s="147"/>
      <c r="BC314" s="147"/>
      <c r="BD314" s="147"/>
      <c r="BE314" s="147"/>
      <c r="BF314" s="147"/>
      <c r="BG314" s="147"/>
      <c r="BH314" s="147"/>
    </row>
    <row r="315" spans="1:60" ht="12.75" outlineLevel="1">
      <c r="A315" s="148"/>
      <c r="B315" s="154"/>
      <c r="C315" s="186" t="s">
        <v>575</v>
      </c>
      <c r="D315" s="159"/>
      <c r="E315" s="165">
        <v>7.2</v>
      </c>
      <c r="F315" s="168"/>
      <c r="G315" s="168"/>
      <c r="H315" s="168"/>
      <c r="I315" s="168"/>
      <c r="J315" s="168"/>
      <c r="K315" s="168"/>
      <c r="L315" s="168"/>
      <c r="M315" s="168"/>
      <c r="N315" s="157"/>
      <c r="O315" s="157"/>
      <c r="P315" s="157"/>
      <c r="Q315" s="157"/>
      <c r="R315" s="157"/>
      <c r="S315" s="157"/>
      <c r="T315" s="158"/>
      <c r="U315" s="157"/>
      <c r="V315" s="147"/>
      <c r="W315" s="147"/>
      <c r="X315" s="147"/>
      <c r="Y315" s="147"/>
      <c r="Z315" s="147"/>
      <c r="AA315" s="147"/>
      <c r="AB315" s="147"/>
      <c r="AC315" s="147"/>
      <c r="AD315" s="147"/>
      <c r="AE315" s="147" t="s">
        <v>150</v>
      </c>
      <c r="AF315" s="147">
        <v>0</v>
      </c>
      <c r="AG315" s="147"/>
      <c r="AH315" s="147"/>
      <c r="AI315" s="147"/>
      <c r="AJ315" s="147"/>
      <c r="AK315" s="147"/>
      <c r="AL315" s="147"/>
      <c r="AM315" s="147"/>
      <c r="AN315" s="147"/>
      <c r="AO315" s="147"/>
      <c r="AP315" s="147"/>
      <c r="AQ315" s="147"/>
      <c r="AR315" s="147"/>
      <c r="AS315" s="147"/>
      <c r="AT315" s="147"/>
      <c r="AU315" s="147"/>
      <c r="AV315" s="147"/>
      <c r="AW315" s="147"/>
      <c r="AX315" s="147"/>
      <c r="AY315" s="147"/>
      <c r="AZ315" s="147"/>
      <c r="BA315" s="147"/>
      <c r="BB315" s="147"/>
      <c r="BC315" s="147"/>
      <c r="BD315" s="147"/>
      <c r="BE315" s="147"/>
      <c r="BF315" s="147"/>
      <c r="BG315" s="147"/>
      <c r="BH315" s="147"/>
    </row>
    <row r="316" spans="1:31" ht="12.75">
      <c r="A316" s="149" t="s">
        <v>143</v>
      </c>
      <c r="B316" s="155" t="s">
        <v>112</v>
      </c>
      <c r="C316" s="187" t="s">
        <v>113</v>
      </c>
      <c r="D316" s="160"/>
      <c r="E316" s="166"/>
      <c r="F316" s="169"/>
      <c r="G316" s="169">
        <f>SUMIF(AE317:AE322,"&lt;&gt;NOR",G317:G322)</f>
        <v>0</v>
      </c>
      <c r="H316" s="169"/>
      <c r="I316" s="169">
        <f>SUM(I317:I322)</f>
        <v>2954.56</v>
      </c>
      <c r="J316" s="169"/>
      <c r="K316" s="169">
        <f>SUM(K317:K322)</f>
        <v>9866.39</v>
      </c>
      <c r="L316" s="169"/>
      <c r="M316" s="169">
        <f>SUM(M317:M322)</f>
        <v>0</v>
      </c>
      <c r="N316" s="161"/>
      <c r="O316" s="161">
        <f>SUM(O317:O322)</f>
        <v>0.0592</v>
      </c>
      <c r="P316" s="161"/>
      <c r="Q316" s="161">
        <f>SUM(Q317:Q322)</f>
        <v>0</v>
      </c>
      <c r="R316" s="161"/>
      <c r="S316" s="161"/>
      <c r="T316" s="162"/>
      <c r="U316" s="161">
        <f>SUM(U317:U322)</f>
        <v>19.39</v>
      </c>
      <c r="AE316" t="s">
        <v>144</v>
      </c>
    </row>
    <row r="317" spans="1:60" ht="12.75" outlineLevel="1">
      <c r="A317" s="148">
        <v>164</v>
      </c>
      <c r="B317" s="154" t="s">
        <v>576</v>
      </c>
      <c r="C317" s="185" t="s">
        <v>577</v>
      </c>
      <c r="D317" s="156" t="s">
        <v>193</v>
      </c>
      <c r="E317" s="164">
        <v>27.82</v>
      </c>
      <c r="F317" s="256">
        <v>0</v>
      </c>
      <c r="G317" s="168">
        <f>E317*F317</f>
        <v>0</v>
      </c>
      <c r="H317" s="168">
        <v>3.4</v>
      </c>
      <c r="I317" s="168">
        <f>ROUND(E317*H317,2)</f>
        <v>94.59</v>
      </c>
      <c r="J317" s="168">
        <v>17.3</v>
      </c>
      <c r="K317" s="168">
        <f>ROUND(E317*J317,2)</f>
        <v>481.29</v>
      </c>
      <c r="L317" s="168">
        <v>21</v>
      </c>
      <c r="M317" s="168">
        <f>G317*(1+L317/100)</f>
        <v>0</v>
      </c>
      <c r="N317" s="157">
        <v>5E-05</v>
      </c>
      <c r="O317" s="157">
        <f>ROUND(E317*N317,5)</f>
        <v>0.00139</v>
      </c>
      <c r="P317" s="157">
        <v>0</v>
      </c>
      <c r="Q317" s="157">
        <f>ROUND(E317*P317,5)</f>
        <v>0</v>
      </c>
      <c r="R317" s="157"/>
      <c r="S317" s="157"/>
      <c r="T317" s="158">
        <v>0.03248</v>
      </c>
      <c r="U317" s="157">
        <f>ROUND(E317*T317,2)</f>
        <v>0.9</v>
      </c>
      <c r="V317" s="147"/>
      <c r="W317" s="147"/>
      <c r="X317" s="147"/>
      <c r="Y317" s="147"/>
      <c r="Z317" s="147"/>
      <c r="AA317" s="147"/>
      <c r="AB317" s="147"/>
      <c r="AC317" s="147"/>
      <c r="AD317" s="147"/>
      <c r="AE317" s="147" t="s">
        <v>148</v>
      </c>
      <c r="AF317" s="147"/>
      <c r="AG317" s="147"/>
      <c r="AH317" s="147"/>
      <c r="AI317" s="147"/>
      <c r="AJ317" s="147"/>
      <c r="AK317" s="147"/>
      <c r="AL317" s="147"/>
      <c r="AM317" s="147"/>
      <c r="AN317" s="147"/>
      <c r="AO317" s="147"/>
      <c r="AP317" s="147"/>
      <c r="AQ317" s="147"/>
      <c r="AR317" s="147"/>
      <c r="AS317" s="147"/>
      <c r="AT317" s="147"/>
      <c r="AU317" s="147"/>
      <c r="AV317" s="147"/>
      <c r="AW317" s="147"/>
      <c r="AX317" s="147"/>
      <c r="AY317" s="147"/>
      <c r="AZ317" s="147"/>
      <c r="BA317" s="147"/>
      <c r="BB317" s="147"/>
      <c r="BC317" s="147"/>
      <c r="BD317" s="147"/>
      <c r="BE317" s="147"/>
      <c r="BF317" s="147"/>
      <c r="BG317" s="147"/>
      <c r="BH317" s="147"/>
    </row>
    <row r="318" spans="1:60" ht="12.75" outlineLevel="1">
      <c r="A318" s="148"/>
      <c r="B318" s="154"/>
      <c r="C318" s="186" t="s">
        <v>578</v>
      </c>
      <c r="D318" s="159"/>
      <c r="E318" s="165">
        <v>27.82</v>
      </c>
      <c r="F318" s="168"/>
      <c r="G318" s="168"/>
      <c r="H318" s="168"/>
      <c r="I318" s="168"/>
      <c r="J318" s="168"/>
      <c r="K318" s="168"/>
      <c r="L318" s="168"/>
      <c r="M318" s="168"/>
      <c r="N318" s="157"/>
      <c r="O318" s="157"/>
      <c r="P318" s="157"/>
      <c r="Q318" s="157"/>
      <c r="R318" s="157"/>
      <c r="S318" s="157"/>
      <c r="T318" s="158"/>
      <c r="U318" s="157"/>
      <c r="V318" s="147"/>
      <c r="W318" s="147"/>
      <c r="X318" s="147"/>
      <c r="Y318" s="147"/>
      <c r="Z318" s="147"/>
      <c r="AA318" s="147"/>
      <c r="AB318" s="147"/>
      <c r="AC318" s="147"/>
      <c r="AD318" s="147"/>
      <c r="AE318" s="147" t="s">
        <v>150</v>
      </c>
      <c r="AF318" s="147">
        <v>0</v>
      </c>
      <c r="AG318" s="147"/>
      <c r="AH318" s="147"/>
      <c r="AI318" s="147"/>
      <c r="AJ318" s="147"/>
      <c r="AK318" s="147"/>
      <c r="AL318" s="147"/>
      <c r="AM318" s="147"/>
      <c r="AN318" s="147"/>
      <c r="AO318" s="147"/>
      <c r="AP318" s="147"/>
      <c r="AQ318" s="147"/>
      <c r="AR318" s="147"/>
      <c r="AS318" s="147"/>
      <c r="AT318" s="147"/>
      <c r="AU318" s="147"/>
      <c r="AV318" s="147"/>
      <c r="AW318" s="147"/>
      <c r="AX318" s="147"/>
      <c r="AY318" s="147"/>
      <c r="AZ318" s="147"/>
      <c r="BA318" s="147"/>
      <c r="BB318" s="147"/>
      <c r="BC318" s="147"/>
      <c r="BD318" s="147"/>
      <c r="BE318" s="147"/>
      <c r="BF318" s="147"/>
      <c r="BG318" s="147"/>
      <c r="BH318" s="147"/>
    </row>
    <row r="319" spans="1:60" ht="12.75" outlineLevel="1">
      <c r="A319" s="148">
        <v>165</v>
      </c>
      <c r="B319" s="154" t="s">
        <v>579</v>
      </c>
      <c r="C319" s="185" t="s">
        <v>580</v>
      </c>
      <c r="D319" s="156" t="s">
        <v>193</v>
      </c>
      <c r="E319" s="164">
        <v>27.82</v>
      </c>
      <c r="F319" s="256">
        <v>0</v>
      </c>
      <c r="G319" s="168">
        <f>E319*F319</f>
        <v>0</v>
      </c>
      <c r="H319" s="168">
        <v>21.23</v>
      </c>
      <c r="I319" s="168">
        <f>ROUND(E319*H319,2)</f>
        <v>590.62</v>
      </c>
      <c r="J319" s="168">
        <v>54.17</v>
      </c>
      <c r="K319" s="168">
        <f>ROUND(E319*J319,2)</f>
        <v>1507.01</v>
      </c>
      <c r="L319" s="168">
        <v>21</v>
      </c>
      <c r="M319" s="168">
        <f>G319*(1+L319/100)</f>
        <v>0</v>
      </c>
      <c r="N319" s="157">
        <v>0.00032</v>
      </c>
      <c r="O319" s="157">
        <f>ROUND(E319*N319,5)</f>
        <v>0.0089</v>
      </c>
      <c r="P319" s="157">
        <v>0</v>
      </c>
      <c r="Q319" s="157">
        <f>ROUND(E319*P319,5)</f>
        <v>0</v>
      </c>
      <c r="R319" s="157"/>
      <c r="S319" s="157"/>
      <c r="T319" s="158">
        <v>0.10191</v>
      </c>
      <c r="U319" s="157">
        <f>ROUND(E319*T319,2)</f>
        <v>2.84</v>
      </c>
      <c r="V319" s="147"/>
      <c r="W319" s="147"/>
      <c r="X319" s="147"/>
      <c r="Y319" s="147"/>
      <c r="Z319" s="147"/>
      <c r="AA319" s="147"/>
      <c r="AB319" s="147"/>
      <c r="AC319" s="147"/>
      <c r="AD319" s="147"/>
      <c r="AE319" s="147" t="s">
        <v>148</v>
      </c>
      <c r="AF319" s="147"/>
      <c r="AG319" s="147"/>
      <c r="AH319" s="147"/>
      <c r="AI319" s="147"/>
      <c r="AJ319" s="147"/>
      <c r="AK319" s="147"/>
      <c r="AL319" s="147"/>
      <c r="AM319" s="147"/>
      <c r="AN319" s="147"/>
      <c r="AO319" s="147"/>
      <c r="AP319" s="147"/>
      <c r="AQ319" s="147"/>
      <c r="AR319" s="147"/>
      <c r="AS319" s="147"/>
      <c r="AT319" s="147"/>
      <c r="AU319" s="147"/>
      <c r="AV319" s="147"/>
      <c r="AW319" s="147"/>
      <c r="AX319" s="147"/>
      <c r="AY319" s="147"/>
      <c r="AZ319" s="147"/>
      <c r="BA319" s="147"/>
      <c r="BB319" s="147"/>
      <c r="BC319" s="147"/>
      <c r="BD319" s="147"/>
      <c r="BE319" s="147"/>
      <c r="BF319" s="147"/>
      <c r="BG319" s="147"/>
      <c r="BH319" s="147"/>
    </row>
    <row r="320" spans="1:60" ht="12.75" outlineLevel="1">
      <c r="A320" s="148">
        <v>166</v>
      </c>
      <c r="B320" s="154" t="s">
        <v>581</v>
      </c>
      <c r="C320" s="185" t="s">
        <v>582</v>
      </c>
      <c r="D320" s="156" t="s">
        <v>193</v>
      </c>
      <c r="E320" s="164">
        <v>116.4365</v>
      </c>
      <c r="F320" s="256">
        <v>0</v>
      </c>
      <c r="G320" s="168">
        <f>E320*F320</f>
        <v>0</v>
      </c>
      <c r="H320" s="168">
        <v>9.43</v>
      </c>
      <c r="I320" s="168">
        <f>ROUND(E320*H320,2)</f>
        <v>1098</v>
      </c>
      <c r="J320" s="168">
        <v>13.52</v>
      </c>
      <c r="K320" s="168">
        <f>ROUND(E320*J320,2)</f>
        <v>1574.22</v>
      </c>
      <c r="L320" s="168">
        <v>21</v>
      </c>
      <c r="M320" s="168">
        <f>G320*(1+L320/100)</f>
        <v>0</v>
      </c>
      <c r="N320" s="157">
        <v>0.0002</v>
      </c>
      <c r="O320" s="157">
        <f>ROUND(E320*N320,5)</f>
        <v>0.02329</v>
      </c>
      <c r="P320" s="157">
        <v>0</v>
      </c>
      <c r="Q320" s="157">
        <f>ROUND(E320*P320,5)</f>
        <v>0</v>
      </c>
      <c r="R320" s="157"/>
      <c r="S320" s="157"/>
      <c r="T320" s="158">
        <v>0.03248</v>
      </c>
      <c r="U320" s="157">
        <f>ROUND(E320*T320,2)</f>
        <v>3.78</v>
      </c>
      <c r="V320" s="147"/>
      <c r="W320" s="147"/>
      <c r="X320" s="147"/>
      <c r="Y320" s="147"/>
      <c r="Z320" s="147"/>
      <c r="AA320" s="147"/>
      <c r="AB320" s="147"/>
      <c r="AC320" s="147"/>
      <c r="AD320" s="147"/>
      <c r="AE320" s="147" t="s">
        <v>148</v>
      </c>
      <c r="AF320" s="147"/>
      <c r="AG320" s="147"/>
      <c r="AH320" s="147"/>
      <c r="AI320" s="147"/>
      <c r="AJ320" s="147"/>
      <c r="AK320" s="147"/>
      <c r="AL320" s="147"/>
      <c r="AM320" s="147"/>
      <c r="AN320" s="147"/>
      <c r="AO320" s="147"/>
      <c r="AP320" s="147"/>
      <c r="AQ320" s="147"/>
      <c r="AR320" s="147"/>
      <c r="AS320" s="147"/>
      <c r="AT320" s="147"/>
      <c r="AU320" s="147"/>
      <c r="AV320" s="147"/>
      <c r="AW320" s="147"/>
      <c r="AX320" s="147"/>
      <c r="AY320" s="147"/>
      <c r="AZ320" s="147"/>
      <c r="BA320" s="147"/>
      <c r="BB320" s="147"/>
      <c r="BC320" s="147"/>
      <c r="BD320" s="147"/>
      <c r="BE320" s="147"/>
      <c r="BF320" s="147"/>
      <c r="BG320" s="147"/>
      <c r="BH320" s="147"/>
    </row>
    <row r="321" spans="1:60" ht="12.75" outlineLevel="1">
      <c r="A321" s="148"/>
      <c r="B321" s="154"/>
      <c r="C321" s="186" t="s">
        <v>583</v>
      </c>
      <c r="D321" s="159"/>
      <c r="E321" s="165">
        <v>116.4365</v>
      </c>
      <c r="F321" s="168"/>
      <c r="G321" s="168"/>
      <c r="H321" s="168"/>
      <c r="I321" s="168"/>
      <c r="J321" s="168"/>
      <c r="K321" s="168"/>
      <c r="L321" s="168"/>
      <c r="M321" s="168"/>
      <c r="N321" s="157"/>
      <c r="O321" s="157"/>
      <c r="P321" s="157"/>
      <c r="Q321" s="157"/>
      <c r="R321" s="157"/>
      <c r="S321" s="157"/>
      <c r="T321" s="158"/>
      <c r="U321" s="157"/>
      <c r="V321" s="147"/>
      <c r="W321" s="147"/>
      <c r="X321" s="147"/>
      <c r="Y321" s="147"/>
      <c r="Z321" s="147"/>
      <c r="AA321" s="147"/>
      <c r="AB321" s="147"/>
      <c r="AC321" s="147"/>
      <c r="AD321" s="147"/>
      <c r="AE321" s="147" t="s">
        <v>150</v>
      </c>
      <c r="AF321" s="147">
        <v>0</v>
      </c>
      <c r="AG321" s="147"/>
      <c r="AH321" s="147"/>
      <c r="AI321" s="147"/>
      <c r="AJ321" s="147"/>
      <c r="AK321" s="147"/>
      <c r="AL321" s="147"/>
      <c r="AM321" s="147"/>
      <c r="AN321" s="147"/>
      <c r="AO321" s="147"/>
      <c r="AP321" s="147"/>
      <c r="AQ321" s="147"/>
      <c r="AR321" s="147"/>
      <c r="AS321" s="147"/>
      <c r="AT321" s="147"/>
      <c r="AU321" s="147"/>
      <c r="AV321" s="147"/>
      <c r="AW321" s="147"/>
      <c r="AX321" s="147"/>
      <c r="AY321" s="147"/>
      <c r="AZ321" s="147"/>
      <c r="BA321" s="147"/>
      <c r="BB321" s="147"/>
      <c r="BC321" s="147"/>
      <c r="BD321" s="147"/>
      <c r="BE321" s="147"/>
      <c r="BF321" s="147"/>
      <c r="BG321" s="147"/>
      <c r="BH321" s="147"/>
    </row>
    <row r="322" spans="1:60" ht="12.75" outlineLevel="1">
      <c r="A322" s="148">
        <v>167</v>
      </c>
      <c r="B322" s="154" t="s">
        <v>584</v>
      </c>
      <c r="C322" s="185" t="s">
        <v>585</v>
      </c>
      <c r="D322" s="156" t="s">
        <v>193</v>
      </c>
      <c r="E322" s="164">
        <v>116.4365</v>
      </c>
      <c r="F322" s="256">
        <v>0</v>
      </c>
      <c r="G322" s="168">
        <f>E322*F322</f>
        <v>0</v>
      </c>
      <c r="H322" s="168">
        <v>10.06</v>
      </c>
      <c r="I322" s="168">
        <f>ROUND(E322*H322,2)</f>
        <v>1171.35</v>
      </c>
      <c r="J322" s="168">
        <v>54.14</v>
      </c>
      <c r="K322" s="168">
        <f>ROUND(E322*J322,2)</f>
        <v>6303.87</v>
      </c>
      <c r="L322" s="168">
        <v>21</v>
      </c>
      <c r="M322" s="168">
        <f>G322*(1+L322/100)</f>
        <v>0</v>
      </c>
      <c r="N322" s="157">
        <v>0.00022</v>
      </c>
      <c r="O322" s="157">
        <f>ROUND(E322*N322,5)</f>
        <v>0.02562</v>
      </c>
      <c r="P322" s="157">
        <v>0</v>
      </c>
      <c r="Q322" s="157">
        <f>ROUND(E322*P322,5)</f>
        <v>0</v>
      </c>
      <c r="R322" s="157"/>
      <c r="S322" s="157"/>
      <c r="T322" s="158">
        <v>0.10191</v>
      </c>
      <c r="U322" s="157">
        <f>ROUND(E322*T322,2)</f>
        <v>11.87</v>
      </c>
      <c r="V322" s="147"/>
      <c r="W322" s="147"/>
      <c r="X322" s="147"/>
      <c r="Y322" s="147"/>
      <c r="Z322" s="147"/>
      <c r="AA322" s="147"/>
      <c r="AB322" s="147"/>
      <c r="AC322" s="147"/>
      <c r="AD322" s="147"/>
      <c r="AE322" s="147" t="s">
        <v>148</v>
      </c>
      <c r="AF322" s="147"/>
      <c r="AG322" s="147"/>
      <c r="AH322" s="147"/>
      <c r="AI322" s="147"/>
      <c r="AJ322" s="147"/>
      <c r="AK322" s="147"/>
      <c r="AL322" s="147"/>
      <c r="AM322" s="147"/>
      <c r="AN322" s="147"/>
      <c r="AO322" s="147"/>
      <c r="AP322" s="147"/>
      <c r="AQ322" s="147"/>
      <c r="AR322" s="147"/>
      <c r="AS322" s="147"/>
      <c r="AT322" s="147"/>
      <c r="AU322" s="147"/>
      <c r="AV322" s="147"/>
      <c r="AW322" s="147"/>
      <c r="AX322" s="147"/>
      <c r="AY322" s="147"/>
      <c r="AZ322" s="147"/>
      <c r="BA322" s="147"/>
      <c r="BB322" s="147"/>
      <c r="BC322" s="147"/>
      <c r="BD322" s="147"/>
      <c r="BE322" s="147"/>
      <c r="BF322" s="147"/>
      <c r="BG322" s="147"/>
      <c r="BH322" s="147"/>
    </row>
    <row r="323" spans="1:31" ht="12.75">
      <c r="A323" s="149" t="s">
        <v>143</v>
      </c>
      <c r="B323" s="155" t="s">
        <v>114</v>
      </c>
      <c r="C323" s="187" t="s">
        <v>115</v>
      </c>
      <c r="D323" s="160"/>
      <c r="E323" s="166"/>
      <c r="F323" s="169"/>
      <c r="G323" s="169">
        <f>SUMIF(AE324:AE326,"&lt;&gt;NOR",G324:G326)</f>
        <v>0</v>
      </c>
      <c r="H323" s="169"/>
      <c r="I323" s="169">
        <f>SUM(I324:I326)</f>
        <v>20818.56</v>
      </c>
      <c r="J323" s="169"/>
      <c r="K323" s="169">
        <f>SUM(K324:K326)</f>
        <v>94669.44</v>
      </c>
      <c r="L323" s="169"/>
      <c r="M323" s="169">
        <f>SUM(M324:M326)</f>
        <v>0</v>
      </c>
      <c r="N323" s="161"/>
      <c r="O323" s="161">
        <f>SUM(O324:O326)</f>
        <v>15.34344</v>
      </c>
      <c r="P323" s="161"/>
      <c r="Q323" s="161">
        <f>SUM(Q324:Q326)</f>
        <v>0</v>
      </c>
      <c r="R323" s="161"/>
      <c r="S323" s="161"/>
      <c r="T323" s="162"/>
      <c r="U323" s="161">
        <f>SUM(U324:U326)</f>
        <v>33.84</v>
      </c>
      <c r="AE323" t="s">
        <v>144</v>
      </c>
    </row>
    <row r="324" spans="1:60" ht="12.75" outlineLevel="1">
      <c r="A324" s="148">
        <v>168</v>
      </c>
      <c r="B324" s="154" t="s">
        <v>586</v>
      </c>
      <c r="C324" s="185" t="s">
        <v>587</v>
      </c>
      <c r="D324" s="156" t="s">
        <v>404</v>
      </c>
      <c r="E324" s="164">
        <v>1</v>
      </c>
      <c r="F324" s="256">
        <v>0</v>
      </c>
      <c r="G324" s="168">
        <f>E324*F324</f>
        <v>0</v>
      </c>
      <c r="H324" s="168">
        <v>0</v>
      </c>
      <c r="I324" s="168">
        <f>ROUND(E324*H324,2)</f>
        <v>0</v>
      </c>
      <c r="J324" s="168">
        <v>25000</v>
      </c>
      <c r="K324" s="168">
        <f>ROUND(E324*J324,2)</f>
        <v>25000</v>
      </c>
      <c r="L324" s="168">
        <v>21</v>
      </c>
      <c r="M324" s="168">
        <f>G324*(1+L324/100)</f>
        <v>0</v>
      </c>
      <c r="N324" s="157">
        <v>0</v>
      </c>
      <c r="O324" s="157">
        <f>ROUND(E324*N324,5)</f>
        <v>0</v>
      </c>
      <c r="P324" s="157">
        <v>0</v>
      </c>
      <c r="Q324" s="157">
        <f>ROUND(E324*P324,5)</f>
        <v>0</v>
      </c>
      <c r="R324" s="157"/>
      <c r="S324" s="157"/>
      <c r="T324" s="158">
        <v>0</v>
      </c>
      <c r="U324" s="157">
        <f>ROUND(E324*T324,2)</f>
        <v>0</v>
      </c>
      <c r="V324" s="147"/>
      <c r="W324" s="147"/>
      <c r="X324" s="147"/>
      <c r="Y324" s="147"/>
      <c r="Z324" s="147"/>
      <c r="AA324" s="147"/>
      <c r="AB324" s="147"/>
      <c r="AC324" s="147"/>
      <c r="AD324" s="147"/>
      <c r="AE324" s="147" t="s">
        <v>148</v>
      </c>
      <c r="AF324" s="147"/>
      <c r="AG324" s="147"/>
      <c r="AH324" s="147"/>
      <c r="AI324" s="147"/>
      <c r="AJ324" s="147"/>
      <c r="AK324" s="147"/>
      <c r="AL324" s="147"/>
      <c r="AM324" s="147"/>
      <c r="AN324" s="147"/>
      <c r="AO324" s="147"/>
      <c r="AP324" s="147"/>
      <c r="AQ324" s="147"/>
      <c r="AR324" s="147"/>
      <c r="AS324" s="147"/>
      <c r="AT324" s="147"/>
      <c r="AU324" s="147"/>
      <c r="AV324" s="147"/>
      <c r="AW324" s="147"/>
      <c r="AX324" s="147"/>
      <c r="AY324" s="147"/>
      <c r="AZ324" s="147"/>
      <c r="BA324" s="147"/>
      <c r="BB324" s="147"/>
      <c r="BC324" s="147"/>
      <c r="BD324" s="147"/>
      <c r="BE324" s="147"/>
      <c r="BF324" s="147"/>
      <c r="BG324" s="147"/>
      <c r="BH324" s="147"/>
    </row>
    <row r="325" spans="1:60" ht="22.5" outlineLevel="1">
      <c r="A325" s="148">
        <v>169</v>
      </c>
      <c r="B325" s="154" t="s">
        <v>588</v>
      </c>
      <c r="C325" s="185" t="s">
        <v>589</v>
      </c>
      <c r="D325" s="156" t="s">
        <v>404</v>
      </c>
      <c r="E325" s="164">
        <v>1</v>
      </c>
      <c r="F325" s="256">
        <v>0</v>
      </c>
      <c r="G325" s="168">
        <f>E325*F325</f>
        <v>0</v>
      </c>
      <c r="H325" s="168">
        <v>0</v>
      </c>
      <c r="I325" s="168">
        <f>ROUND(E325*H325,2)</f>
        <v>0</v>
      </c>
      <c r="J325" s="168">
        <v>50000</v>
      </c>
      <c r="K325" s="168">
        <f>ROUND(E325*J325,2)</f>
        <v>50000</v>
      </c>
      <c r="L325" s="168">
        <v>21</v>
      </c>
      <c r="M325" s="168">
        <f>G325*(1+L325/100)</f>
        <v>0</v>
      </c>
      <c r="N325" s="157">
        <v>0</v>
      </c>
      <c r="O325" s="157">
        <f>ROUND(E325*N325,5)</f>
        <v>0</v>
      </c>
      <c r="P325" s="157">
        <v>0</v>
      </c>
      <c r="Q325" s="157">
        <f>ROUND(E325*P325,5)</f>
        <v>0</v>
      </c>
      <c r="R325" s="157"/>
      <c r="S325" s="157"/>
      <c r="T325" s="158">
        <v>0</v>
      </c>
      <c r="U325" s="157">
        <f>ROUND(E325*T325,2)</f>
        <v>0</v>
      </c>
      <c r="V325" s="147"/>
      <c r="W325" s="147"/>
      <c r="X325" s="147"/>
      <c r="Y325" s="147"/>
      <c r="Z325" s="147"/>
      <c r="AA325" s="147"/>
      <c r="AB325" s="147"/>
      <c r="AC325" s="147"/>
      <c r="AD325" s="147"/>
      <c r="AE325" s="147" t="s">
        <v>148</v>
      </c>
      <c r="AF325" s="147"/>
      <c r="AG325" s="147"/>
      <c r="AH325" s="147"/>
      <c r="AI325" s="147"/>
      <c r="AJ325" s="147"/>
      <c r="AK325" s="147"/>
      <c r="AL325" s="147"/>
      <c r="AM325" s="147"/>
      <c r="AN325" s="147"/>
      <c r="AO325" s="147"/>
      <c r="AP325" s="147"/>
      <c r="AQ325" s="147"/>
      <c r="AR325" s="147"/>
      <c r="AS325" s="147"/>
      <c r="AT325" s="147"/>
      <c r="AU325" s="147"/>
      <c r="AV325" s="147"/>
      <c r="AW325" s="147"/>
      <c r="AX325" s="147"/>
      <c r="AY325" s="147"/>
      <c r="AZ325" s="147"/>
      <c r="BA325" s="147"/>
      <c r="BB325" s="147"/>
      <c r="BC325" s="147"/>
      <c r="BD325" s="147"/>
      <c r="BE325" s="147"/>
      <c r="BF325" s="147"/>
      <c r="BG325" s="147"/>
      <c r="BH325" s="147"/>
    </row>
    <row r="326" spans="1:60" ht="12.75" outlineLevel="1">
      <c r="A326" s="148">
        <v>170</v>
      </c>
      <c r="B326" s="154" t="s">
        <v>590</v>
      </c>
      <c r="C326" s="185" t="s">
        <v>591</v>
      </c>
      <c r="D326" s="156" t="s">
        <v>267</v>
      </c>
      <c r="E326" s="164">
        <v>56</v>
      </c>
      <c r="F326" s="256">
        <v>0</v>
      </c>
      <c r="G326" s="168">
        <f>E326*F326</f>
        <v>0</v>
      </c>
      <c r="H326" s="168">
        <v>371.76</v>
      </c>
      <c r="I326" s="168">
        <f>ROUND(E326*H326,2)</f>
        <v>20818.56</v>
      </c>
      <c r="J326" s="168">
        <v>351.24</v>
      </c>
      <c r="K326" s="168">
        <f>ROUND(E326*J326,2)</f>
        <v>19669.44</v>
      </c>
      <c r="L326" s="168">
        <v>21</v>
      </c>
      <c r="M326" s="168">
        <f>G326*(1+L326/100)</f>
        <v>0</v>
      </c>
      <c r="N326" s="157">
        <v>0.27399</v>
      </c>
      <c r="O326" s="157">
        <f>ROUND(E326*N326,5)</f>
        <v>15.34344</v>
      </c>
      <c r="P326" s="157">
        <v>0</v>
      </c>
      <c r="Q326" s="157">
        <f>ROUND(E326*P326,5)</f>
        <v>0</v>
      </c>
      <c r="R326" s="157"/>
      <c r="S326" s="157"/>
      <c r="T326" s="158">
        <v>0.60426</v>
      </c>
      <c r="U326" s="157">
        <f>ROUND(E326*T326,2)</f>
        <v>33.84</v>
      </c>
      <c r="V326" s="147"/>
      <c r="W326" s="147"/>
      <c r="X326" s="147"/>
      <c r="Y326" s="147"/>
      <c r="Z326" s="147"/>
      <c r="AA326" s="147"/>
      <c r="AB326" s="147"/>
      <c r="AC326" s="147"/>
      <c r="AD326" s="147"/>
      <c r="AE326" s="147" t="s">
        <v>178</v>
      </c>
      <c r="AF326" s="147"/>
      <c r="AG326" s="147"/>
      <c r="AH326" s="147"/>
      <c r="AI326" s="147"/>
      <c r="AJ326" s="147"/>
      <c r="AK326" s="147"/>
      <c r="AL326" s="147"/>
      <c r="AM326" s="147"/>
      <c r="AN326" s="147"/>
      <c r="AO326" s="147"/>
      <c r="AP326" s="147"/>
      <c r="AQ326" s="147"/>
      <c r="AR326" s="147"/>
      <c r="AS326" s="147"/>
      <c r="AT326" s="147"/>
      <c r="AU326" s="147"/>
      <c r="AV326" s="147"/>
      <c r="AW326" s="147"/>
      <c r="AX326" s="147"/>
      <c r="AY326" s="147"/>
      <c r="AZ326" s="147"/>
      <c r="BA326" s="147"/>
      <c r="BB326" s="147"/>
      <c r="BC326" s="147"/>
      <c r="BD326" s="147"/>
      <c r="BE326" s="147"/>
      <c r="BF326" s="147"/>
      <c r="BG326" s="147"/>
      <c r="BH326" s="147"/>
    </row>
    <row r="327" spans="1:31" ht="12.75">
      <c r="A327" s="149" t="s">
        <v>143</v>
      </c>
      <c r="B327" s="155" t="s">
        <v>116</v>
      </c>
      <c r="C327" s="187" t="s">
        <v>26</v>
      </c>
      <c r="D327" s="160"/>
      <c r="E327" s="166"/>
      <c r="F327" s="169"/>
      <c r="G327" s="169">
        <f>SUMIF(AE328:AE333,"&lt;&gt;NOR",G328:G333)</f>
        <v>0</v>
      </c>
      <c r="H327" s="169"/>
      <c r="I327" s="169">
        <f>SUM(I328:I333)</f>
        <v>0</v>
      </c>
      <c r="J327" s="169"/>
      <c r="K327" s="169">
        <f>SUM(K328:K333)</f>
        <v>177138.09</v>
      </c>
      <c r="L327" s="169"/>
      <c r="M327" s="169">
        <f>SUM(M328:M333)</f>
        <v>0</v>
      </c>
      <c r="N327" s="161"/>
      <c r="O327" s="161">
        <f>SUM(O328:O333)</f>
        <v>0</v>
      </c>
      <c r="P327" s="161"/>
      <c r="Q327" s="161">
        <f>SUM(Q328:Q333)</f>
        <v>0</v>
      </c>
      <c r="R327" s="161"/>
      <c r="S327" s="161"/>
      <c r="T327" s="162"/>
      <c r="U327" s="161">
        <f>SUM(U328:U333)</f>
        <v>0</v>
      </c>
      <c r="AE327" t="s">
        <v>144</v>
      </c>
    </row>
    <row r="328" spans="1:60" ht="12.75" outlineLevel="1">
      <c r="A328" s="148">
        <v>171</v>
      </c>
      <c r="B328" s="154" t="s">
        <v>592</v>
      </c>
      <c r="C328" s="185" t="s">
        <v>593</v>
      </c>
      <c r="D328" s="156" t="s">
        <v>594</v>
      </c>
      <c r="E328" s="164">
        <v>1</v>
      </c>
      <c r="F328" s="256">
        <v>0</v>
      </c>
      <c r="G328" s="168">
        <f>E328*F328</f>
        <v>0</v>
      </c>
      <c r="H328" s="168">
        <v>0</v>
      </c>
      <c r="I328" s="168">
        <f aca="true" t="shared" si="46" ref="I328:I333">ROUND(E328*H328,2)</f>
        <v>0</v>
      </c>
      <c r="J328" s="168">
        <v>4000</v>
      </c>
      <c r="K328" s="168">
        <f aca="true" t="shared" si="47" ref="K328:K333">ROUND(E328*J328,2)</f>
        <v>4000</v>
      </c>
      <c r="L328" s="168">
        <v>21</v>
      </c>
      <c r="M328" s="168">
        <f aca="true" t="shared" si="48" ref="M328:M333">G328*(1+L328/100)</f>
        <v>0</v>
      </c>
      <c r="N328" s="157">
        <v>0</v>
      </c>
      <c r="O328" s="157">
        <f aca="true" t="shared" si="49" ref="O328:O333">ROUND(E328*N328,5)</f>
        <v>0</v>
      </c>
      <c r="P328" s="157">
        <v>0</v>
      </c>
      <c r="Q328" s="157">
        <f aca="true" t="shared" si="50" ref="Q328:Q333">ROUND(E328*P328,5)</f>
        <v>0</v>
      </c>
      <c r="R328" s="157"/>
      <c r="S328" s="157"/>
      <c r="T328" s="158">
        <v>0</v>
      </c>
      <c r="U328" s="157">
        <f aca="true" t="shared" si="51" ref="U328:U333">ROUND(E328*T328,2)</f>
        <v>0</v>
      </c>
      <c r="V328" s="147"/>
      <c r="W328" s="147"/>
      <c r="X328" s="147"/>
      <c r="Y328" s="147"/>
      <c r="Z328" s="147"/>
      <c r="AA328" s="147"/>
      <c r="AB328" s="147"/>
      <c r="AC328" s="147"/>
      <c r="AD328" s="147"/>
      <c r="AE328" s="147" t="s">
        <v>148</v>
      </c>
      <c r="AF328" s="147"/>
      <c r="AG328" s="147"/>
      <c r="AH328" s="147"/>
      <c r="AI328" s="147"/>
      <c r="AJ328" s="147"/>
      <c r="AK328" s="147"/>
      <c r="AL328" s="147"/>
      <c r="AM328" s="147"/>
      <c r="AN328" s="147"/>
      <c r="AO328" s="147"/>
      <c r="AP328" s="147"/>
      <c r="AQ328" s="147"/>
      <c r="AR328" s="147"/>
      <c r="AS328" s="147"/>
      <c r="AT328" s="147"/>
      <c r="AU328" s="147"/>
      <c r="AV328" s="147"/>
      <c r="AW328" s="147"/>
      <c r="AX328" s="147"/>
      <c r="AY328" s="147"/>
      <c r="AZ328" s="147"/>
      <c r="BA328" s="147"/>
      <c r="BB328" s="147"/>
      <c r="BC328" s="147"/>
      <c r="BD328" s="147"/>
      <c r="BE328" s="147"/>
      <c r="BF328" s="147"/>
      <c r="BG328" s="147"/>
      <c r="BH328" s="147"/>
    </row>
    <row r="329" spans="1:60" ht="12.75" outlineLevel="1">
      <c r="A329" s="148">
        <v>172</v>
      </c>
      <c r="B329" s="154" t="s">
        <v>595</v>
      </c>
      <c r="C329" s="185" t="s">
        <v>596</v>
      </c>
      <c r="D329" s="156" t="s">
        <v>594</v>
      </c>
      <c r="E329" s="164">
        <v>1</v>
      </c>
      <c r="F329" s="256">
        <v>0</v>
      </c>
      <c r="G329" s="168">
        <f>E329*F329</f>
        <v>0</v>
      </c>
      <c r="H329" s="168">
        <v>0</v>
      </c>
      <c r="I329" s="168">
        <f t="shared" si="46"/>
        <v>0</v>
      </c>
      <c r="J329" s="168">
        <v>5000</v>
      </c>
      <c r="K329" s="168">
        <f t="shared" si="47"/>
        <v>5000</v>
      </c>
      <c r="L329" s="168">
        <v>21</v>
      </c>
      <c r="M329" s="168">
        <f t="shared" si="48"/>
        <v>0</v>
      </c>
      <c r="N329" s="157">
        <v>0</v>
      </c>
      <c r="O329" s="157">
        <f t="shared" si="49"/>
        <v>0</v>
      </c>
      <c r="P329" s="157">
        <v>0</v>
      </c>
      <c r="Q329" s="157">
        <f t="shared" si="50"/>
        <v>0</v>
      </c>
      <c r="R329" s="157"/>
      <c r="S329" s="157"/>
      <c r="T329" s="158">
        <v>0</v>
      </c>
      <c r="U329" s="157">
        <f t="shared" si="51"/>
        <v>0</v>
      </c>
      <c r="V329" s="147"/>
      <c r="W329" s="147"/>
      <c r="X329" s="147"/>
      <c r="Y329" s="147"/>
      <c r="Z329" s="147"/>
      <c r="AA329" s="147"/>
      <c r="AB329" s="147"/>
      <c r="AC329" s="147"/>
      <c r="AD329" s="147"/>
      <c r="AE329" s="147" t="s">
        <v>148</v>
      </c>
      <c r="AF329" s="147"/>
      <c r="AG329" s="147"/>
      <c r="AH329" s="147"/>
      <c r="AI329" s="147"/>
      <c r="AJ329" s="147"/>
      <c r="AK329" s="147"/>
      <c r="AL329" s="147"/>
      <c r="AM329" s="147"/>
      <c r="AN329" s="147"/>
      <c r="AO329" s="147"/>
      <c r="AP329" s="147"/>
      <c r="AQ329" s="147"/>
      <c r="AR329" s="147"/>
      <c r="AS329" s="147"/>
      <c r="AT329" s="147"/>
      <c r="AU329" s="147"/>
      <c r="AV329" s="147"/>
      <c r="AW329" s="147"/>
      <c r="AX329" s="147"/>
      <c r="AY329" s="147"/>
      <c r="AZ329" s="147"/>
      <c r="BA329" s="147"/>
      <c r="BB329" s="147"/>
      <c r="BC329" s="147"/>
      <c r="BD329" s="147"/>
      <c r="BE329" s="147"/>
      <c r="BF329" s="147"/>
      <c r="BG329" s="147"/>
      <c r="BH329" s="147"/>
    </row>
    <row r="330" spans="1:60" ht="12.75" outlineLevel="1">
      <c r="A330" s="148">
        <v>173</v>
      </c>
      <c r="B330" s="154" t="s">
        <v>597</v>
      </c>
      <c r="C330" s="185" t="s">
        <v>598</v>
      </c>
      <c r="D330" s="156" t="s">
        <v>0</v>
      </c>
      <c r="E330" s="164">
        <v>5</v>
      </c>
      <c r="F330" s="256">
        <v>0</v>
      </c>
      <c r="G330" s="168">
        <f>E330*F330</f>
        <v>0</v>
      </c>
      <c r="H330" s="168">
        <v>0</v>
      </c>
      <c r="I330" s="168">
        <f t="shared" si="46"/>
        <v>0</v>
      </c>
      <c r="J330" s="168">
        <v>21876.87</v>
      </c>
      <c r="K330" s="168">
        <f t="shared" si="47"/>
        <v>109384.35</v>
      </c>
      <c r="L330" s="168">
        <v>21</v>
      </c>
      <c r="M330" s="168">
        <f t="shared" si="48"/>
        <v>0</v>
      </c>
      <c r="N330" s="157">
        <v>0</v>
      </c>
      <c r="O330" s="157">
        <f t="shared" si="49"/>
        <v>0</v>
      </c>
      <c r="P330" s="157">
        <v>0</v>
      </c>
      <c r="Q330" s="157">
        <f t="shared" si="50"/>
        <v>0</v>
      </c>
      <c r="R330" s="157"/>
      <c r="S330" s="157"/>
      <c r="T330" s="158">
        <v>0</v>
      </c>
      <c r="U330" s="157">
        <f t="shared" si="51"/>
        <v>0</v>
      </c>
      <c r="V330" s="147"/>
      <c r="W330" s="147"/>
      <c r="X330" s="147"/>
      <c r="Y330" s="147"/>
      <c r="Z330" s="147"/>
      <c r="AA330" s="147"/>
      <c r="AB330" s="147"/>
      <c r="AC330" s="147"/>
      <c r="AD330" s="147"/>
      <c r="AE330" s="147" t="s">
        <v>148</v>
      </c>
      <c r="AF330" s="147"/>
      <c r="AG330" s="147"/>
      <c r="AH330" s="147"/>
      <c r="AI330" s="147"/>
      <c r="AJ330" s="147"/>
      <c r="AK330" s="147"/>
      <c r="AL330" s="147"/>
      <c r="AM330" s="147"/>
      <c r="AN330" s="147"/>
      <c r="AO330" s="147"/>
      <c r="AP330" s="147"/>
      <c r="AQ330" s="147"/>
      <c r="AR330" s="147"/>
      <c r="AS330" s="147"/>
      <c r="AT330" s="147"/>
      <c r="AU330" s="147"/>
      <c r="AV330" s="147"/>
      <c r="AW330" s="147"/>
      <c r="AX330" s="147"/>
      <c r="AY330" s="147"/>
      <c r="AZ330" s="147"/>
      <c r="BA330" s="147"/>
      <c r="BB330" s="147"/>
      <c r="BC330" s="147"/>
      <c r="BD330" s="147"/>
      <c r="BE330" s="147"/>
      <c r="BF330" s="147"/>
      <c r="BG330" s="147"/>
      <c r="BH330" s="147"/>
    </row>
    <row r="331" spans="1:60" ht="12.75" outlineLevel="1">
      <c r="A331" s="148">
        <v>174</v>
      </c>
      <c r="B331" s="154" t="s">
        <v>599</v>
      </c>
      <c r="C331" s="185" t="s">
        <v>600</v>
      </c>
      <c r="D331" s="156" t="s">
        <v>0</v>
      </c>
      <c r="E331" s="164">
        <v>2</v>
      </c>
      <c r="F331" s="256">
        <v>0</v>
      </c>
      <c r="G331" s="168">
        <f>E331*F331</f>
        <v>0</v>
      </c>
      <c r="H331" s="168">
        <v>0</v>
      </c>
      <c r="I331" s="168">
        <f t="shared" si="46"/>
        <v>0</v>
      </c>
      <c r="J331" s="168">
        <v>21876.87</v>
      </c>
      <c r="K331" s="168">
        <f t="shared" si="47"/>
        <v>43753.74</v>
      </c>
      <c r="L331" s="168">
        <v>21</v>
      </c>
      <c r="M331" s="168">
        <f t="shared" si="48"/>
        <v>0</v>
      </c>
      <c r="N331" s="157">
        <v>0</v>
      </c>
      <c r="O331" s="157">
        <f t="shared" si="49"/>
        <v>0</v>
      </c>
      <c r="P331" s="157">
        <v>0</v>
      </c>
      <c r="Q331" s="157">
        <f t="shared" si="50"/>
        <v>0</v>
      </c>
      <c r="R331" s="157"/>
      <c r="S331" s="157"/>
      <c r="T331" s="158">
        <v>0</v>
      </c>
      <c r="U331" s="157">
        <f t="shared" si="51"/>
        <v>0</v>
      </c>
      <c r="V331" s="147"/>
      <c r="W331" s="147"/>
      <c r="X331" s="147"/>
      <c r="Y331" s="147"/>
      <c r="Z331" s="147"/>
      <c r="AA331" s="147"/>
      <c r="AB331" s="147"/>
      <c r="AC331" s="147"/>
      <c r="AD331" s="147"/>
      <c r="AE331" s="147" t="s">
        <v>148</v>
      </c>
      <c r="AF331" s="147"/>
      <c r="AG331" s="147"/>
      <c r="AH331" s="147"/>
      <c r="AI331" s="147"/>
      <c r="AJ331" s="147"/>
      <c r="AK331" s="147"/>
      <c r="AL331" s="147"/>
      <c r="AM331" s="147"/>
      <c r="AN331" s="147"/>
      <c r="AO331" s="147"/>
      <c r="AP331" s="147"/>
      <c r="AQ331" s="147"/>
      <c r="AR331" s="147"/>
      <c r="AS331" s="147"/>
      <c r="AT331" s="147"/>
      <c r="AU331" s="147"/>
      <c r="AV331" s="147"/>
      <c r="AW331" s="147"/>
      <c r="AX331" s="147"/>
      <c r="AY331" s="147"/>
      <c r="AZ331" s="147"/>
      <c r="BA331" s="147"/>
      <c r="BB331" s="147"/>
      <c r="BC331" s="147"/>
      <c r="BD331" s="147"/>
      <c r="BE331" s="147"/>
      <c r="BF331" s="147"/>
      <c r="BG331" s="147"/>
      <c r="BH331" s="147"/>
    </row>
    <row r="332" spans="1:60" ht="12.75" outlineLevel="1">
      <c r="A332" s="148">
        <v>175</v>
      </c>
      <c r="B332" s="154" t="s">
        <v>601</v>
      </c>
      <c r="C332" s="185" t="s">
        <v>602</v>
      </c>
      <c r="D332" s="156" t="s">
        <v>594</v>
      </c>
      <c r="E332" s="164">
        <v>1</v>
      </c>
      <c r="F332" s="256">
        <v>0</v>
      </c>
      <c r="G332" s="168">
        <f>E332*F332</f>
        <v>0</v>
      </c>
      <c r="H332" s="168">
        <v>0</v>
      </c>
      <c r="I332" s="168">
        <f t="shared" si="46"/>
        <v>0</v>
      </c>
      <c r="J332" s="168">
        <v>10000</v>
      </c>
      <c r="K332" s="168">
        <f t="shared" si="47"/>
        <v>10000</v>
      </c>
      <c r="L332" s="168">
        <v>21</v>
      </c>
      <c r="M332" s="168">
        <f t="shared" si="48"/>
        <v>0</v>
      </c>
      <c r="N332" s="157">
        <v>0</v>
      </c>
      <c r="O332" s="157">
        <f t="shared" si="49"/>
        <v>0</v>
      </c>
      <c r="P332" s="157">
        <v>0</v>
      </c>
      <c r="Q332" s="157">
        <f t="shared" si="50"/>
        <v>0</v>
      </c>
      <c r="R332" s="157"/>
      <c r="S332" s="157"/>
      <c r="T332" s="158">
        <v>0</v>
      </c>
      <c r="U332" s="157">
        <f t="shared" si="51"/>
        <v>0</v>
      </c>
      <c r="V332" s="147"/>
      <c r="W332" s="147"/>
      <c r="X332" s="147"/>
      <c r="Y332" s="147"/>
      <c r="Z332" s="147"/>
      <c r="AA332" s="147"/>
      <c r="AB332" s="147"/>
      <c r="AC332" s="147"/>
      <c r="AD332" s="147"/>
      <c r="AE332" s="147" t="s">
        <v>148</v>
      </c>
      <c r="AF332" s="147"/>
      <c r="AG332" s="147"/>
      <c r="AH332" s="147"/>
      <c r="AI332" s="147"/>
      <c r="AJ332" s="147"/>
      <c r="AK332" s="147"/>
      <c r="AL332" s="147"/>
      <c r="AM332" s="147"/>
      <c r="AN332" s="147"/>
      <c r="AO332" s="147"/>
      <c r="AP332" s="147"/>
      <c r="AQ332" s="147"/>
      <c r="AR332" s="147"/>
      <c r="AS332" s="147"/>
      <c r="AT332" s="147"/>
      <c r="AU332" s="147"/>
      <c r="AV332" s="147"/>
      <c r="AW332" s="147"/>
      <c r="AX332" s="147"/>
      <c r="AY332" s="147"/>
      <c r="AZ332" s="147"/>
      <c r="BA332" s="147"/>
      <c r="BB332" s="147"/>
      <c r="BC332" s="147"/>
      <c r="BD332" s="147"/>
      <c r="BE332" s="147"/>
      <c r="BF332" s="147"/>
      <c r="BG332" s="147"/>
      <c r="BH332" s="147"/>
    </row>
    <row r="333" spans="1:60" ht="22.5" outlineLevel="1">
      <c r="A333" s="178">
        <v>176</v>
      </c>
      <c r="B333" s="179" t="s">
        <v>603</v>
      </c>
      <c r="C333" s="189" t="s">
        <v>604</v>
      </c>
      <c r="D333" s="180" t="s">
        <v>594</v>
      </c>
      <c r="E333" s="181">
        <v>1</v>
      </c>
      <c r="F333" s="256">
        <v>0</v>
      </c>
      <c r="G333" s="252">
        <f>E333*F333</f>
        <v>0</v>
      </c>
      <c r="H333" s="182">
        <v>0</v>
      </c>
      <c r="I333" s="182">
        <f t="shared" si="46"/>
        <v>0</v>
      </c>
      <c r="J333" s="182">
        <v>5000</v>
      </c>
      <c r="K333" s="182">
        <f t="shared" si="47"/>
        <v>5000</v>
      </c>
      <c r="L333" s="182">
        <v>21</v>
      </c>
      <c r="M333" s="182">
        <f t="shared" si="48"/>
        <v>0</v>
      </c>
      <c r="N333" s="183">
        <v>0</v>
      </c>
      <c r="O333" s="183">
        <f t="shared" si="49"/>
        <v>0</v>
      </c>
      <c r="P333" s="183">
        <v>0</v>
      </c>
      <c r="Q333" s="183">
        <f t="shared" si="50"/>
        <v>0</v>
      </c>
      <c r="R333" s="183"/>
      <c r="S333" s="183"/>
      <c r="T333" s="184">
        <v>0</v>
      </c>
      <c r="U333" s="183">
        <f t="shared" si="51"/>
        <v>0</v>
      </c>
      <c r="V333" s="147"/>
      <c r="W333" s="147"/>
      <c r="X333" s="147"/>
      <c r="Y333" s="147"/>
      <c r="Z333" s="147"/>
      <c r="AA333" s="147"/>
      <c r="AB333" s="147"/>
      <c r="AC333" s="147"/>
      <c r="AD333" s="147"/>
      <c r="AE333" s="147" t="s">
        <v>148</v>
      </c>
      <c r="AF333" s="147"/>
      <c r="AG333" s="147"/>
      <c r="AH333" s="147"/>
      <c r="AI333" s="147"/>
      <c r="AJ333" s="147"/>
      <c r="AK333" s="147"/>
      <c r="AL333" s="147"/>
      <c r="AM333" s="147"/>
      <c r="AN333" s="147"/>
      <c r="AO333" s="147"/>
      <c r="AP333" s="147"/>
      <c r="AQ333" s="147"/>
      <c r="AR333" s="147"/>
      <c r="AS333" s="147"/>
      <c r="AT333" s="147"/>
      <c r="AU333" s="147"/>
      <c r="AV333" s="147"/>
      <c r="AW333" s="147"/>
      <c r="AX333" s="147"/>
      <c r="AY333" s="147"/>
      <c r="AZ333" s="147"/>
      <c r="BA333" s="147"/>
      <c r="BB333" s="147"/>
      <c r="BC333" s="147"/>
      <c r="BD333" s="147"/>
      <c r="BE333" s="147"/>
      <c r="BF333" s="147"/>
      <c r="BG333" s="147"/>
      <c r="BH333" s="147"/>
    </row>
    <row r="334" spans="1:30" ht="12.75">
      <c r="A334" s="6"/>
      <c r="B334" s="7" t="s">
        <v>605</v>
      </c>
      <c r="C334" s="190" t="s">
        <v>605</v>
      </c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AC334">
        <v>15</v>
      </c>
      <c r="AD334">
        <v>21</v>
      </c>
    </row>
    <row r="335" spans="3:31" ht="12.75">
      <c r="C335" s="191"/>
      <c r="AE335" t="s">
        <v>606</v>
      </c>
    </row>
    <row r="336" ht="12.75">
      <c r="G336" s="90"/>
    </row>
  </sheetData>
  <sheetProtection password="EF83" sheet="1"/>
  <mergeCells count="4">
    <mergeCell ref="A1:G1"/>
    <mergeCell ref="C2:G2"/>
    <mergeCell ref="C3:G3"/>
    <mergeCell ref="C4:G4"/>
  </mergeCells>
  <printOptions/>
  <pageMargins left="0.393700787401575" right="0.19685039370078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Vostro</dc:creator>
  <cp:keywords/>
  <dc:description/>
  <cp:lastModifiedBy>Bc. Petr Šámal</cp:lastModifiedBy>
  <cp:lastPrinted>2014-02-28T09:52:57Z</cp:lastPrinted>
  <dcterms:created xsi:type="dcterms:W3CDTF">2009-04-08T07:15:50Z</dcterms:created>
  <dcterms:modified xsi:type="dcterms:W3CDTF">2023-04-04T08:03:00Z</dcterms:modified>
  <cp:category/>
  <cp:version/>
  <cp:contentType/>
  <cp:contentStatus/>
</cp:coreProperties>
</file>