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_xlfn.SINGLE" hidden="1">#NAME?</definedName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Pol'!$A$1:$U$100</definedName>
    <definedName name="_xlnm.Print_Area" localSheetId="1">'Stavba'!$A$1:$J$51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<sst xmlns="http://schemas.openxmlformats.org/spreadsheetml/2006/main" count="385" uniqueCount="222">
  <si>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</si>
  <si>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</si>
  <si>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</si>
  <si>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</si>
  <si>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</si>
  <si>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</si>
  <si>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</si>
  <si>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</si>
  <si>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</si>
  <si>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</si>
  <si>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</si>
  <si>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</si>
  <si>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</si>
  <si>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</si>
  <si>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</si>
  <si>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</si>
  <si>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</si>
  <si>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</si>
  <si>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</si>
  <si>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</si>
  <si>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</si>
  <si>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</si>
  <si>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</si>
  <si>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</si>
  <si>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</si>
  <si>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</si>
  <si>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</si>
  <si>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</si>
  <si>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</si>
  <si>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</si>
  <si>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</si>
  <si>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</si>
  <si>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</si>
  <si>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</si>
  <si>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</si>
  <si>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</si>
  <si>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</si>
  <si>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</si>
  <si>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</si>
  <si>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</si>
  <si>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</si>
  <si>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</si>
  <si>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</si>
  <si>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Podřipská 1, Horní Beřkovice</t>
  </si>
  <si>
    <t>Rozpočet:</t>
  </si>
  <si>
    <t>Misto</t>
  </si>
  <si>
    <t>Ing. Tereza Vostrovská</t>
  </si>
  <si>
    <t>Odvětrání sociálního zařízení - stěhovací oddělení PNHoB - Hartig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</si>
  <si>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</si>
  <si>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</si>
  <si>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</si>
  <si>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</si>
  <si>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</si>
  <si>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</si>
  <si>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</si>
  <si>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</si>
  <si>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</si>
  <si>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</si>
  <si>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</si>
  <si>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97</t>
  </si>
  <si>
    <t>Prorážení otvorů</t>
  </si>
  <si>
    <t>99</t>
  </si>
  <si>
    <t>Staveništní přesun hmot</t>
  </si>
  <si>
    <t>728</t>
  </si>
  <si>
    <t>Vzduchotechnika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</si>
  <si>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</si>
  <si>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</si>
  <si>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</si>
  <si>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</si>
  <si>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</si>
  <si>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</si>
  <si>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</si>
  <si>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</si>
  <si>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</si>
  <si>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</si>
  <si>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</si>
  <si>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</si>
  <si>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</si>
  <si>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</si>
  <si>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</si>
  <si>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</si>
  <si>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</si>
  <si>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</si>
  <si>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</si>
  <si>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</si>
  <si>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</si>
  <si>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</si>
  <si>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</si>
  <si>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</si>
  <si>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</si>
  <si>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</si>
  <si>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</si>
  <si>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</si>
  <si>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</si>
  <si>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970031160R00</t>
  </si>
  <si>
    <t>Vrtání jádrové do zdiva cihelného do D 160 mm</t>
  </si>
  <si>
    <t>ks</t>
  </si>
  <si>
    <t>POL1_0</t>
  </si>
  <si>
    <t>Společné příslušenství D150:24</t>
  </si>
  <si>
    <t>VV</t>
  </si>
  <si>
    <t>970031200R00</t>
  </si>
  <si>
    <t>Vrtání jádrové do zdiva cihelného do D 200 mm</t>
  </si>
  <si>
    <t>Společné příslušenství D180:35</t>
  </si>
  <si>
    <t>970031250R00</t>
  </si>
  <si>
    <t>Vrtání jádrové do zdiva cihelného do D 250 mm</t>
  </si>
  <si>
    <t>Společné příslušenství D220:16</t>
  </si>
  <si>
    <t>970031300R00</t>
  </si>
  <si>
    <t>Vrtání jádrové do zdiva cihelného do D 300 mm</t>
  </si>
  <si>
    <t>Společné příslušenství D280:15</t>
  </si>
  <si>
    <t>979088212R00</t>
  </si>
  <si>
    <t>Nakládání suti na dopr.prostředky</t>
  </si>
  <si>
    <t>t</t>
  </si>
  <si>
    <t>979082111R00</t>
  </si>
  <si>
    <t>Vnitrostaveništní doprava suti do 10 m</t>
  </si>
  <si>
    <t>979082121R00</t>
  </si>
  <si>
    <t>Příplatek k vnitrost. dopravě suti za dalších 5 m</t>
  </si>
  <si>
    <t>6,12179*4</t>
  </si>
  <si>
    <t>979081111R00</t>
  </si>
  <si>
    <t>Odvoz suti a vybour. hmot na skládku do 1 km</t>
  </si>
  <si>
    <t>979081121R00</t>
  </si>
  <si>
    <t>Příplatek k odvozu za každý další 1 km</t>
  </si>
  <si>
    <t>24*6,12179</t>
  </si>
  <si>
    <t>979990101R00</t>
  </si>
  <si>
    <t>Poplatek za uložení směsi betonu a cihel skupina 170101 a 170102</t>
  </si>
  <si>
    <t>999281108R00</t>
  </si>
  <si>
    <t>Přesun hmot pro opravy a údržbu do výšky 12 m</t>
  </si>
  <si>
    <t>1</t>
  </si>
  <si>
    <t>Odsávací jednotka - centrální odsávání umístění, ventilátoru v půdním prostoru 485m3/hod 180Pa</t>
  </si>
  <si>
    <t>kus</t>
  </si>
  <si>
    <t>Odsávání koupelen - pokoje:6</t>
  </si>
  <si>
    <t>2</t>
  </si>
  <si>
    <t>Odsávací ventily - variabilní výfukový ventil D160</t>
  </si>
  <si>
    <t>Odsávání koupelen - pokoje:24</t>
  </si>
  <si>
    <t>3</t>
  </si>
  <si>
    <t>Odsávací ventily - variabilní výfukový ventil D125</t>
  </si>
  <si>
    <t>Odsávání koupelen - pokoje:16</t>
  </si>
  <si>
    <t>728112113R00</t>
  </si>
  <si>
    <t>Montáž potrubí plechového kruhového do d 300 mm</t>
  </si>
  <si>
    <t>m</t>
  </si>
  <si>
    <t>250:45</t>
  </si>
  <si>
    <t>200:35</t>
  </si>
  <si>
    <t>Mezisoučet</t>
  </si>
  <si>
    <t>200:48</t>
  </si>
  <si>
    <t>42981168R</t>
  </si>
  <si>
    <t>Potrubí SPIRO, 250 mm x 3 m</t>
  </si>
  <si>
    <t>POL3_0</t>
  </si>
  <si>
    <t>45/3</t>
  </si>
  <si>
    <t>42981166R</t>
  </si>
  <si>
    <t>Potrubí SPIRO, 200 mm x 3 m</t>
  </si>
  <si>
    <t>84/3</t>
  </si>
  <si>
    <t>728112112R00</t>
  </si>
  <si>
    <t>Montáž potrubí plechového kruhového do d 200 mm</t>
  </si>
  <si>
    <t>160:110</t>
  </si>
  <si>
    <t>125:65</t>
  </si>
  <si>
    <t>160:50</t>
  </si>
  <si>
    <t>42981164R</t>
  </si>
  <si>
    <t>Potrubí SPIRO, 160 mm x 3 m</t>
  </si>
  <si>
    <t>162/3</t>
  </si>
  <si>
    <t>42981162R</t>
  </si>
  <si>
    <t>Potrubí SPIRO, 125mm x 3 m</t>
  </si>
  <si>
    <t>66/3</t>
  </si>
  <si>
    <t>42911718R</t>
  </si>
  <si>
    <t>Potrubní ventilátor D160/500 380m3/hod 160Pa</t>
  </si>
  <si>
    <t>Odsávání sociálního zařízení - společné prostory:5</t>
  </si>
  <si>
    <t>728312122R00</t>
  </si>
  <si>
    <t>Montáž tlumiče kruhového do d 200 mm</t>
  </si>
  <si>
    <t>Odsávání sociálního zařízení - společné prostory:10</t>
  </si>
  <si>
    <t>4</t>
  </si>
  <si>
    <t>Tlumič hluku D160, dl. 1000 mm</t>
  </si>
  <si>
    <t>728413522R00</t>
  </si>
  <si>
    <t>Montáž talířového ventilu kruhového do d 200 mm</t>
  </si>
  <si>
    <t>Odsávání sociálního zařízení - společné prostory:20</t>
  </si>
  <si>
    <t>4297266017R</t>
  </si>
  <si>
    <t>Ventil talířový 160</t>
  </si>
  <si>
    <t>728314121R00</t>
  </si>
  <si>
    <t>Montáž protidešťové žaluzie kruhové do d 300 mm</t>
  </si>
  <si>
    <t>5</t>
  </si>
  <si>
    <t>Venkovní žaluzie D200</t>
  </si>
  <si>
    <t>6</t>
  </si>
  <si>
    <t>Protihluková izolace s Al polepem 40mm</t>
  </si>
  <si>
    <t>m2</t>
  </si>
  <si>
    <t>Společné příslušenství:155</t>
  </si>
  <si>
    <t>7</t>
  </si>
  <si>
    <t>Příprava na svod kondenzátu</t>
  </si>
  <si>
    <t>Společné příslušenství:11</t>
  </si>
  <si>
    <t>8</t>
  </si>
  <si>
    <t>Ohebné hadice pro propoj VZT potrubí, koncových elementů D160</t>
  </si>
  <si>
    <t>mb</t>
  </si>
  <si>
    <t>Společné příslušenství:52</t>
  </si>
  <si>
    <t>9</t>
  </si>
  <si>
    <t>Ohebné hadice pro propoj VZT potrubí, koncových elementů D125</t>
  </si>
  <si>
    <t>Společné příslušenství:38</t>
  </si>
  <si>
    <t>42971080R</t>
  </si>
  <si>
    <t>Klapka regulační kruhová d 250 mm</t>
  </si>
  <si>
    <t>Společné příslušenství:4</t>
  </si>
  <si>
    <t>42971078R</t>
  </si>
  <si>
    <t>Klapka regulační kruhová d 200 mm</t>
  </si>
  <si>
    <t>Společné příslušenství:10</t>
  </si>
  <si>
    <t>42971076R</t>
  </si>
  <si>
    <t>Klapka regulační kruhová d 160 mm</t>
  </si>
  <si>
    <t>Společné příslušenství:21</t>
  </si>
  <si>
    <t>42971074R</t>
  </si>
  <si>
    <t>Klapka regulační kruhová d 125 mm</t>
  </si>
  <si>
    <t>Společné příslušenství:34</t>
  </si>
  <si>
    <t>10</t>
  </si>
  <si>
    <t>Společný montážní materiál, (závěsný, těsnící a spojovací materiál)</t>
  </si>
  <si>
    <t>kpl</t>
  </si>
  <si>
    <t>998728202R00</t>
  </si>
  <si>
    <t>Přesun hmot pro vzduchotechniku, výšky do 12 m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</si>
  <si>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</si>
  <si>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</si>
  <si>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</si>
  <si>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</si>
  <si>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</si>
  <si>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</si>
  <si>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</si>
  <si>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</si>
  <si>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/>
  </si>
  <si>
    <t>SUM</t>
  </si>
  <si>
    <t>POPUZIV</t>
  </si>
  <si>
    <t>END</t>
  </si>
  <si>
    <t>Dodávka a instalace vzduchotechniky v budově C v PN Horní Beřkovice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</si>
</sst>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0" fontId="49" fillId="0" borderId="50" xfId="0" applyNumberFormat="1" applyFont="1" applyBorder="1" applyAlignment="1">
      <alignment vertical="top" wrapText="1" shrinkToFit="1"/>
    </xf>
    <xf numFmtId="174" fontId="13" fillId="0" borderId="39" xfId="0" applyNumberFormat="1" applyFont="1" applyBorder="1" applyAlignment="1">
      <alignment vertical="top" shrinkToFit="1"/>
    </xf>
    <xf numFmtId="174" fontId="14" fillId="0" borderId="39" xfId="0" applyNumberFormat="1" applyFont="1" applyBorder="1" applyAlignment="1">
      <alignment vertical="top" wrapText="1" shrinkToFit="1"/>
    </xf>
    <xf numFmtId="174" fontId="0" fillId="33" borderId="40" xfId="0" applyNumberFormat="1" applyFill="1" applyBorder="1" applyAlignment="1">
      <alignment vertical="top" shrinkToFit="1"/>
    </xf>
    <xf numFmtId="174" fontId="49" fillId="0" borderId="39" xfId="0" applyNumberFormat="1" applyFont="1" applyBorder="1" applyAlignment="1">
      <alignment vertical="top" wrapText="1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4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49" fillId="0" borderId="39" xfId="0" applyNumberFormat="1" applyFont="1" applyBorder="1" applyAlignment="1" quotePrefix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60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5" t="s">
        <v>39</v>
      </c>
      <c r="B2" s="205"/>
      <c r="C2" s="205"/>
      <c r="D2" s="205"/>
      <c r="E2" s="205"/>
      <c r="F2" s="205"/>
      <c r="G2" s="20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4"/>
  <sheetViews>
    <sheetView showGridLines="0" zoomScaleSheetLayoutView="75" workbookViewId="0" topLeftCell="B1">
      <selection activeCell="I11" sqref="I11:I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16" t="s">
        <v>42</v>
      </c>
      <c r="C1" s="217"/>
      <c r="D1" s="217"/>
      <c r="E1" s="217"/>
      <c r="F1" s="217"/>
      <c r="G1" s="217"/>
      <c r="H1" s="217"/>
      <c r="I1" s="217"/>
      <c r="J1" s="218"/>
    </row>
    <row r="2" spans="1:15" ht="23.25" customHeight="1">
      <c r="A2" s="4"/>
      <c r="B2" s="81" t="s">
        <v>40</v>
      </c>
      <c r="C2" s="82"/>
      <c r="D2" s="237" t="s">
        <v>221</v>
      </c>
      <c r="E2" s="238"/>
      <c r="F2" s="238"/>
      <c r="G2" s="238"/>
      <c r="H2" s="238"/>
      <c r="I2" s="238"/>
      <c r="J2" s="239"/>
      <c r="O2" s="2"/>
    </row>
    <row r="3" spans="1:10" ht="23.25" customHeight="1">
      <c r="A3" s="4"/>
      <c r="B3" s="83" t="s">
        <v>45</v>
      </c>
      <c r="C3" s="84"/>
      <c r="D3" s="206" t="s">
        <v>43</v>
      </c>
      <c r="E3" s="207"/>
      <c r="F3" s="207"/>
      <c r="G3" s="207"/>
      <c r="H3" s="207"/>
      <c r="I3" s="207"/>
      <c r="J3" s="208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0" ht="15.75" customHeight="1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0" ht="15.75" customHeight="1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9"/>
      <c r="E11" s="229"/>
      <c r="F11" s="229"/>
      <c r="G11" s="229"/>
      <c r="H11" s="28" t="s">
        <v>33</v>
      </c>
      <c r="I11" s="204"/>
      <c r="J11" s="11"/>
    </row>
    <row r="12" spans="1:10" ht="15.75" customHeight="1">
      <c r="A12" s="4"/>
      <c r="B12" s="41"/>
      <c r="C12" s="26"/>
      <c r="D12" s="214"/>
      <c r="E12" s="214"/>
      <c r="F12" s="214"/>
      <c r="G12" s="214"/>
      <c r="H12" s="28" t="s">
        <v>34</v>
      </c>
      <c r="I12" s="204"/>
      <c r="J12" s="11"/>
    </row>
    <row r="13" spans="1:10" ht="15.75" customHeight="1">
      <c r="A13" s="4"/>
      <c r="B13" s="42"/>
      <c r="C13" s="93"/>
      <c r="D13" s="215"/>
      <c r="E13" s="215"/>
      <c r="F13" s="215"/>
      <c r="G13" s="215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8"/>
      <c r="F15" s="228"/>
      <c r="G15" s="210"/>
      <c r="H15" s="210"/>
      <c r="I15" s="210" t="s">
        <v>28</v>
      </c>
      <c r="J15" s="211"/>
    </row>
    <row r="16" spans="1:10" ht="23.25" customHeight="1">
      <c r="A16" s="140" t="s">
        <v>23</v>
      </c>
      <c r="B16" s="141" t="s">
        <v>23</v>
      </c>
      <c r="C16" s="58"/>
      <c r="D16" s="59"/>
      <c r="E16" s="212"/>
      <c r="F16" s="213"/>
      <c r="G16" s="212"/>
      <c r="H16" s="213"/>
      <c r="I16" s="212">
        <f>SUMIF(F47:F50,A16,I47:I50)+SUMIF(F47:F50,"PSU",I47:I50)</f>
        <v>0</v>
      </c>
      <c r="J16" s="225"/>
    </row>
    <row r="17" spans="1:10" ht="23.25" customHeight="1">
      <c r="A17" s="140" t="s">
        <v>24</v>
      </c>
      <c r="B17" s="141" t="s">
        <v>24</v>
      </c>
      <c r="C17" s="58"/>
      <c r="D17" s="59"/>
      <c r="E17" s="212"/>
      <c r="F17" s="213"/>
      <c r="G17" s="212"/>
      <c r="H17" s="213"/>
      <c r="I17" s="212">
        <f>SUMIF(F47:F50,A17,I47:I50)</f>
        <v>0</v>
      </c>
      <c r="J17" s="225"/>
    </row>
    <row r="18" spans="1:10" ht="23.25" customHeight="1">
      <c r="A18" s="140" t="s">
        <v>25</v>
      </c>
      <c r="B18" s="141" t="s">
        <v>25</v>
      </c>
      <c r="C18" s="58"/>
      <c r="D18" s="59"/>
      <c r="E18" s="212"/>
      <c r="F18" s="213"/>
      <c r="G18" s="212"/>
      <c r="H18" s="213"/>
      <c r="I18" s="212">
        <f>SUMIF(F47:F50,A18,I47:I50)</f>
        <v>0</v>
      </c>
      <c r="J18" s="225"/>
    </row>
    <row r="19" spans="1:10" ht="23.25" customHeight="1">
      <c r="A19" s="140" t="s">
        <v>65</v>
      </c>
      <c r="B19" s="141" t="s">
        <v>26</v>
      </c>
      <c r="C19" s="58"/>
      <c r="D19" s="59"/>
      <c r="E19" s="212"/>
      <c r="F19" s="213"/>
      <c r="G19" s="212"/>
      <c r="H19" s="213"/>
      <c r="I19" s="212">
        <f>SUMIF(F47:F50,A19,I47:I50)</f>
        <v>0</v>
      </c>
      <c r="J19" s="225"/>
    </row>
    <row r="20" spans="1:10" ht="23.25" customHeight="1">
      <c r="A20" s="140" t="s">
        <v>66</v>
      </c>
      <c r="B20" s="141" t="s">
        <v>27</v>
      </c>
      <c r="C20" s="58"/>
      <c r="D20" s="59"/>
      <c r="E20" s="212"/>
      <c r="F20" s="213"/>
      <c r="G20" s="212"/>
      <c r="H20" s="213"/>
      <c r="I20" s="212">
        <f>SUMIF(F47:F50,A20,I47:I50)</f>
        <v>0</v>
      </c>
      <c r="J20" s="225"/>
    </row>
    <row r="21" spans="1:10" ht="23.25" customHeight="1">
      <c r="A21" s="4"/>
      <c r="B21" s="74" t="s">
        <v>28</v>
      </c>
      <c r="C21" s="75"/>
      <c r="D21" s="76"/>
      <c r="E21" s="226"/>
      <c r="F21" s="227"/>
      <c r="G21" s="226"/>
      <c r="H21" s="227"/>
      <c r="I21" s="226">
        <f>SUM(I16:J20)</f>
        <v>0</v>
      </c>
      <c r="J21" s="23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3">
        <f>ZakladDPHSniVypocet</f>
        <v>0</v>
      </c>
      <c r="H23" s="224"/>
      <c r="I23" s="224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ZakladDPHSni*SazbaDPH1/100</f>
        <v>0</v>
      </c>
      <c r="H24" s="232"/>
      <c r="I24" s="232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3">
        <f>ZakladDPHZaklVypocet</f>
        <v>0</v>
      </c>
      <c r="H25" s="224"/>
      <c r="I25" s="224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9">
        <f>ZakladDPHZakl*SazbaDPH2/100</f>
        <v>0</v>
      </c>
      <c r="H26" s="220"/>
      <c r="I26" s="22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21">
        <f>0</f>
        <v>0</v>
      </c>
      <c r="H27" s="221"/>
      <c r="I27" s="221"/>
      <c r="J27" s="63" t="str">
        <f t="shared" si="0"/>
        <v>CZK</v>
      </c>
    </row>
    <row r="28" spans="1:10" ht="27.75" customHeight="1" hidden="1" thickBot="1">
      <c r="A28" s="4"/>
      <c r="B28" s="112" t="s">
        <v>22</v>
      </c>
      <c r="C28" s="113"/>
      <c r="D28" s="113"/>
      <c r="E28" s="114"/>
      <c r="F28" s="115"/>
      <c r="G28" s="209">
        <f>ZakladDPHSniVypocet+ZakladDPHZaklVypocet</f>
        <v>0</v>
      </c>
      <c r="H28" s="209"/>
      <c r="I28" s="209"/>
      <c r="J28" s="116" t="str">
        <f t="shared" si="0"/>
        <v>CZK</v>
      </c>
    </row>
    <row r="29" spans="1:10" ht="27.75" customHeight="1" thickBot="1">
      <c r="A29" s="4"/>
      <c r="B29" s="112" t="s">
        <v>35</v>
      </c>
      <c r="C29" s="117"/>
      <c r="D29" s="117"/>
      <c r="E29" s="117"/>
      <c r="F29" s="117"/>
      <c r="G29" s="222">
        <f>ZakladDPHSni+DPHSni+ZakladDPHZakl+DPHZakl+Zaokrouhleni</f>
        <v>0</v>
      </c>
      <c r="H29" s="222"/>
      <c r="I29" s="222"/>
      <c r="J29" s="118" t="s">
        <v>56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44978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customHeight="1" hidden="1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customHeight="1" hidden="1">
      <c r="A39" s="96">
        <v>1</v>
      </c>
      <c r="B39" s="102" t="s">
        <v>54</v>
      </c>
      <c r="C39" s="244" t="s">
        <v>47</v>
      </c>
      <c r="D39" s="245"/>
      <c r="E39" s="245"/>
      <c r="F39" s="107">
        <f>'Rozpočet Pol'!AC90</f>
        <v>0</v>
      </c>
      <c r="G39" s="108">
        <f>'Rozpočet Pol'!AD90</f>
        <v>0</v>
      </c>
      <c r="H39" s="109">
        <f>(F39*SazbaDPH1/100)+(G39*SazbaDPH2/100)</f>
        <v>0</v>
      </c>
      <c r="I39" s="109">
        <f>F39+G39+H39</f>
        <v>0</v>
      </c>
      <c r="J39" s="103" t="e">
        <f>IF(_xlfn.SINGLE(CenaCelkemVypocet)=0,"",I39/_xlfn.SINGLE(CenaCelkemVypocet)*100)</f>
        <v>#NAME?</v>
      </c>
    </row>
    <row r="40" spans="1:10" ht="25.5" customHeight="1" hidden="1">
      <c r="A40" s="96"/>
      <c r="B40" s="246" t="s">
        <v>55</v>
      </c>
      <c r="C40" s="247"/>
      <c r="D40" s="247"/>
      <c r="E40" s="248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 t="e">
        <f>SUMIF(A39:A39,"=1",J39:J39)</f>
        <v>#NAME?</v>
      </c>
    </row>
    <row r="44" ht="15.75">
      <c r="B44" s="119" t="s">
        <v>57</v>
      </c>
    </row>
    <row r="46" spans="1:10" ht="25.5" customHeight="1">
      <c r="A46" s="120"/>
      <c r="B46" s="124" t="s">
        <v>16</v>
      </c>
      <c r="C46" s="124" t="s">
        <v>5</v>
      </c>
      <c r="D46" s="125"/>
      <c r="E46" s="125"/>
      <c r="F46" s="128" t="s">
        <v>58</v>
      </c>
      <c r="G46" s="128"/>
      <c r="H46" s="128"/>
      <c r="I46" s="249" t="s">
        <v>28</v>
      </c>
      <c r="J46" s="249"/>
    </row>
    <row r="47" spans="1:10" ht="25.5" customHeight="1">
      <c r="A47" s="121"/>
      <c r="B47" s="129" t="s">
        <v>59</v>
      </c>
      <c r="C47" s="251" t="s">
        <v>60</v>
      </c>
      <c r="D47" s="252"/>
      <c r="E47" s="252"/>
      <c r="F47" s="131" t="s">
        <v>23</v>
      </c>
      <c r="G47" s="132"/>
      <c r="H47" s="132"/>
      <c r="I47" s="250">
        <f>'Rozpočet Pol'!G8</f>
        <v>0</v>
      </c>
      <c r="J47" s="250"/>
    </row>
    <row r="48" spans="1:10" ht="25.5" customHeight="1">
      <c r="A48" s="121"/>
      <c r="B48" s="123" t="s">
        <v>61</v>
      </c>
      <c r="C48" s="235" t="s">
        <v>62</v>
      </c>
      <c r="D48" s="236"/>
      <c r="E48" s="236"/>
      <c r="F48" s="133" t="s">
        <v>23</v>
      </c>
      <c r="G48" s="134"/>
      <c r="H48" s="134"/>
      <c r="I48" s="234">
        <f>'Rozpočet Pol'!G25</f>
        <v>0</v>
      </c>
      <c r="J48" s="234"/>
    </row>
    <row r="49" spans="1:10" ht="25.5" customHeight="1">
      <c r="A49" s="121"/>
      <c r="B49" s="123" t="s">
        <v>63</v>
      </c>
      <c r="C49" s="235" t="s">
        <v>64</v>
      </c>
      <c r="D49" s="236"/>
      <c r="E49" s="236"/>
      <c r="F49" s="133" t="s">
        <v>24</v>
      </c>
      <c r="G49" s="134"/>
      <c r="H49" s="134"/>
      <c r="I49" s="234">
        <f>'Rozpočet Pol'!G27</f>
        <v>0</v>
      </c>
      <c r="J49" s="234"/>
    </row>
    <row r="50" spans="1:10" ht="25.5" customHeight="1">
      <c r="A50" s="121"/>
      <c r="B50" s="130" t="s">
        <v>65</v>
      </c>
      <c r="C50" s="241" t="s">
        <v>26</v>
      </c>
      <c r="D50" s="242"/>
      <c r="E50" s="242"/>
      <c r="F50" s="135" t="s">
        <v>65</v>
      </c>
      <c r="G50" s="136"/>
      <c r="H50" s="136"/>
      <c r="I50" s="240">
        <f>'Rozpočet Pol'!G84</f>
        <v>0</v>
      </c>
      <c r="J50" s="240"/>
    </row>
    <row r="51" spans="1:10" ht="25.5" customHeight="1">
      <c r="A51" s="122"/>
      <c r="B51" s="126" t="s">
        <v>1</v>
      </c>
      <c r="C51" s="126"/>
      <c r="D51" s="127"/>
      <c r="E51" s="127"/>
      <c r="F51" s="137"/>
      <c r="G51" s="138"/>
      <c r="H51" s="138"/>
      <c r="I51" s="243">
        <f>SUM(I47:I50)</f>
        <v>0</v>
      </c>
      <c r="J51" s="243"/>
    </row>
    <row r="52" spans="6:10" ht="12.75">
      <c r="F52" s="139"/>
      <c r="G52" s="95"/>
      <c r="H52" s="139"/>
      <c r="I52" s="95"/>
      <c r="J52" s="95"/>
    </row>
    <row r="53" spans="6:10" ht="12.75">
      <c r="F53" s="139"/>
      <c r="G53" s="95"/>
      <c r="H53" s="139"/>
      <c r="I53" s="95"/>
      <c r="J53" s="95"/>
    </row>
    <row r="54" spans="6:10" ht="12.75">
      <c r="F54" s="139"/>
      <c r="G54" s="95"/>
      <c r="H54" s="139"/>
      <c r="I54" s="95"/>
      <c r="J54" s="95"/>
    </row>
  </sheetData>
  <sheetProtection password="CC1D" sheet="1"/>
  <mergeCells count="47">
    <mergeCell ref="I49:J49"/>
    <mergeCell ref="C49:E49"/>
    <mergeCell ref="I50:J50"/>
    <mergeCell ref="C50:E50"/>
    <mergeCell ref="I51:J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E15:F15"/>
    <mergeCell ref="D3:J3"/>
    <mergeCell ref="G28:I28"/>
    <mergeCell ref="G15:H15"/>
    <mergeCell ref="I15:J15"/>
    <mergeCell ref="E16:F16"/>
    <mergeCell ref="D12:G12"/>
    <mergeCell ref="D13:G13"/>
    <mergeCell ref="G20:H20"/>
    <mergeCell ref="D11:G1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3" t="s">
        <v>6</v>
      </c>
      <c r="B1" s="253"/>
      <c r="C1" s="254"/>
      <c r="D1" s="253"/>
      <c r="E1" s="253"/>
      <c r="F1" s="253"/>
      <c r="G1" s="253"/>
    </row>
    <row r="2" spans="1:7" ht="24.75" customHeight="1">
      <c r="A2" s="79" t="s">
        <v>41</v>
      </c>
      <c r="B2" s="78"/>
      <c r="C2" s="255"/>
      <c r="D2" s="255"/>
      <c r="E2" s="255"/>
      <c r="F2" s="255"/>
      <c r="G2" s="256"/>
    </row>
    <row r="3" spans="1:7" ht="24.75" customHeight="1" hidden="1">
      <c r="A3" s="79" t="s">
        <v>7</v>
      </c>
      <c r="B3" s="78"/>
      <c r="C3" s="255"/>
      <c r="D3" s="255"/>
      <c r="E3" s="255"/>
      <c r="F3" s="255"/>
      <c r="G3" s="256"/>
    </row>
    <row r="4" spans="1:7" ht="24.75" customHeight="1" hidden="1">
      <c r="A4" s="79" t="s">
        <v>8</v>
      </c>
      <c r="B4" s="78"/>
      <c r="C4" s="255"/>
      <c r="D4" s="255"/>
      <c r="E4" s="255"/>
      <c r="F4" s="255"/>
      <c r="G4" s="256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00"/>
  <sheetViews>
    <sheetView tabSelected="1" zoomScalePageLayoutView="0" workbookViewId="0" topLeftCell="A1">
      <selection activeCell="F26" sqref="F26"/>
    </sheetView>
  </sheetViews>
  <sheetFormatPr defaultColWidth="9.00390625" defaultRowHeight="12.75" outlineLevelRow="1"/>
  <cols>
    <col min="1" max="1" width="4.125" style="0" customWidth="1"/>
    <col min="2" max="2" width="14.375" style="94" customWidth="1"/>
    <col min="3" max="3" width="38.125" style="94" customWidth="1"/>
    <col min="4" max="4" width="4.375" style="0" customWidth="1"/>
    <col min="5" max="5" width="10.375" style="0" customWidth="1"/>
    <col min="6" max="6" width="9.875" style="0" customWidth="1"/>
    <col min="7" max="7" width="12.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7" t="s">
        <v>6</v>
      </c>
      <c r="B1" s="257"/>
      <c r="C1" s="257"/>
      <c r="D1" s="257"/>
      <c r="E1" s="257"/>
      <c r="F1" s="257"/>
      <c r="G1" s="257"/>
      <c r="AE1" t="s">
        <v>68</v>
      </c>
    </row>
    <row r="2" spans="1:31" ht="24.75" customHeight="1">
      <c r="A2" s="144" t="s">
        <v>67</v>
      </c>
      <c r="B2" s="142"/>
      <c r="C2" s="258" t="s">
        <v>221</v>
      </c>
      <c r="D2" s="259"/>
      <c r="E2" s="259"/>
      <c r="F2" s="259"/>
      <c r="G2" s="260"/>
      <c r="AE2" t="s">
        <v>69</v>
      </c>
    </row>
    <row r="3" spans="1:31" ht="24.75" customHeight="1">
      <c r="A3" s="145" t="s">
        <v>7</v>
      </c>
      <c r="B3" s="143"/>
      <c r="C3" s="261" t="s">
        <v>43</v>
      </c>
      <c r="D3" s="262"/>
      <c r="E3" s="262"/>
      <c r="F3" s="262"/>
      <c r="G3" s="263"/>
      <c r="AE3" t="s">
        <v>70</v>
      </c>
    </row>
    <row r="4" spans="1:31" ht="24.75" customHeight="1" hidden="1">
      <c r="A4" s="145" t="s">
        <v>8</v>
      </c>
      <c r="B4" s="143"/>
      <c r="C4" s="261"/>
      <c r="D4" s="262"/>
      <c r="E4" s="262"/>
      <c r="F4" s="262"/>
      <c r="G4" s="263"/>
      <c r="AE4" t="s">
        <v>71</v>
      </c>
    </row>
    <row r="5" spans="1:31" ht="12.75" hidden="1">
      <c r="A5" s="146" t="s">
        <v>72</v>
      </c>
      <c r="B5" s="147"/>
      <c r="C5" s="148"/>
      <c r="D5" s="149"/>
      <c r="E5" s="149"/>
      <c r="F5" s="149"/>
      <c r="G5" s="150"/>
      <c r="AE5" t="s">
        <v>73</v>
      </c>
    </row>
    <row r="7" spans="1:21" ht="38.25">
      <c r="A7" s="155" t="s">
        <v>74</v>
      </c>
      <c r="B7" s="156" t="s">
        <v>75</v>
      </c>
      <c r="C7" s="156" t="s">
        <v>76</v>
      </c>
      <c r="D7" s="155" t="s">
        <v>77</v>
      </c>
      <c r="E7" s="155" t="s">
        <v>78</v>
      </c>
      <c r="F7" s="151" t="s">
        <v>79</v>
      </c>
      <c r="G7" s="176" t="s">
        <v>28</v>
      </c>
      <c r="H7" s="177" t="s">
        <v>29</v>
      </c>
      <c r="I7" s="177" t="s">
        <v>80</v>
      </c>
      <c r="J7" s="177" t="s">
        <v>30</v>
      </c>
      <c r="K7" s="177" t="s">
        <v>81</v>
      </c>
      <c r="L7" s="177" t="s">
        <v>82</v>
      </c>
      <c r="M7" s="177" t="s">
        <v>83</v>
      </c>
      <c r="N7" s="177" t="s">
        <v>84</v>
      </c>
      <c r="O7" s="177" t="s">
        <v>85</v>
      </c>
      <c r="P7" s="177" t="s">
        <v>86</v>
      </c>
      <c r="Q7" s="177" t="s">
        <v>87</v>
      </c>
      <c r="R7" s="177" t="s">
        <v>88</v>
      </c>
      <c r="S7" s="177" t="s">
        <v>89</v>
      </c>
      <c r="T7" s="177" t="s">
        <v>90</v>
      </c>
      <c r="U7" s="158" t="s">
        <v>91</v>
      </c>
    </row>
    <row r="8" spans="1:31" ht="12.75">
      <c r="A8" s="178" t="s">
        <v>92</v>
      </c>
      <c r="B8" s="179" t="s">
        <v>59</v>
      </c>
      <c r="C8" s="180" t="s">
        <v>60</v>
      </c>
      <c r="D8" s="181"/>
      <c r="E8" s="182"/>
      <c r="F8" s="183"/>
      <c r="G8" s="183">
        <f>SUMIF(AE9:AE24,"&lt;&gt;NOR",G9:G24)</f>
        <v>0</v>
      </c>
      <c r="H8" s="183"/>
      <c r="I8" s="183">
        <f>SUM(I9:I24)</f>
        <v>0</v>
      </c>
      <c r="J8" s="183"/>
      <c r="K8" s="183">
        <f>SUM(K9:K24)</f>
        <v>0</v>
      </c>
      <c r="L8" s="183"/>
      <c r="M8" s="183">
        <f>SUM(M9:M24)</f>
        <v>0</v>
      </c>
      <c r="N8" s="157"/>
      <c r="O8" s="157">
        <f>SUM(O9:O24)</f>
        <v>0</v>
      </c>
      <c r="P8" s="157"/>
      <c r="Q8" s="157">
        <f>SUM(Q9:Q24)</f>
        <v>6.12179</v>
      </c>
      <c r="R8" s="157"/>
      <c r="S8" s="157"/>
      <c r="T8" s="178"/>
      <c r="U8" s="157">
        <f>SUM(U9:U24)</f>
        <v>503.15</v>
      </c>
      <c r="AE8" t="s">
        <v>93</v>
      </c>
    </row>
    <row r="9" spans="1:60" ht="12.75" outlineLevel="1">
      <c r="A9" s="153">
        <v>1</v>
      </c>
      <c r="B9" s="159" t="s">
        <v>94</v>
      </c>
      <c r="C9" s="196" t="s">
        <v>95</v>
      </c>
      <c r="D9" s="161" t="s">
        <v>96</v>
      </c>
      <c r="E9" s="169">
        <v>24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62">
        <v>0</v>
      </c>
      <c r="O9" s="162">
        <f>ROUND(E9*N9,5)</f>
        <v>0</v>
      </c>
      <c r="P9" s="162">
        <v>0.03617</v>
      </c>
      <c r="Q9" s="162">
        <f>ROUND(E9*P9,5)</f>
        <v>0.86808</v>
      </c>
      <c r="R9" s="162"/>
      <c r="S9" s="162"/>
      <c r="T9" s="163">
        <v>4</v>
      </c>
      <c r="U9" s="162">
        <f>ROUND(E9*T9,2)</f>
        <v>96</v>
      </c>
      <c r="V9" s="152"/>
      <c r="W9" s="152"/>
      <c r="X9" s="152"/>
      <c r="Y9" s="152"/>
      <c r="Z9" s="152"/>
      <c r="AA9" s="152"/>
      <c r="AB9" s="152"/>
      <c r="AC9" s="152"/>
      <c r="AD9" s="152"/>
      <c r="AE9" s="152" t="s">
        <v>97</v>
      </c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12.75" outlineLevel="1">
      <c r="A10" s="153"/>
      <c r="B10" s="159"/>
      <c r="C10" s="197" t="s">
        <v>98</v>
      </c>
      <c r="D10" s="164"/>
      <c r="E10" s="170">
        <v>24</v>
      </c>
      <c r="F10" s="174"/>
      <c r="G10" s="174"/>
      <c r="H10" s="174"/>
      <c r="I10" s="174"/>
      <c r="J10" s="174"/>
      <c r="K10" s="174"/>
      <c r="L10" s="174"/>
      <c r="M10" s="174"/>
      <c r="N10" s="162"/>
      <c r="O10" s="162"/>
      <c r="P10" s="162"/>
      <c r="Q10" s="162"/>
      <c r="R10" s="162"/>
      <c r="S10" s="162"/>
      <c r="T10" s="163"/>
      <c r="U10" s="162"/>
      <c r="V10" s="152"/>
      <c r="W10" s="152"/>
      <c r="X10" s="152"/>
      <c r="Y10" s="152"/>
      <c r="Z10" s="152"/>
      <c r="AA10" s="152"/>
      <c r="AB10" s="152"/>
      <c r="AC10" s="152"/>
      <c r="AD10" s="152"/>
      <c r="AE10" s="152" t="s">
        <v>99</v>
      </c>
      <c r="AF10" s="152">
        <v>0</v>
      </c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12.75" outlineLevel="1">
      <c r="A11" s="153">
        <v>2</v>
      </c>
      <c r="B11" s="159" t="s">
        <v>100</v>
      </c>
      <c r="C11" s="196" t="s">
        <v>101</v>
      </c>
      <c r="D11" s="161" t="s">
        <v>96</v>
      </c>
      <c r="E11" s="169">
        <v>35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62">
        <v>0</v>
      </c>
      <c r="O11" s="162">
        <f>ROUND(E11*N11,5)</f>
        <v>0</v>
      </c>
      <c r="P11" s="162">
        <v>0.05652</v>
      </c>
      <c r="Q11" s="162">
        <f>ROUND(E11*P11,5)</f>
        <v>1.9782</v>
      </c>
      <c r="R11" s="162"/>
      <c r="S11" s="162"/>
      <c r="T11" s="163">
        <v>5.5</v>
      </c>
      <c r="U11" s="162">
        <f>ROUND(E11*T11,2)</f>
        <v>192.5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 t="s">
        <v>97</v>
      </c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12.75" outlineLevel="1">
      <c r="A12" s="153"/>
      <c r="B12" s="159"/>
      <c r="C12" s="197" t="s">
        <v>102</v>
      </c>
      <c r="D12" s="164"/>
      <c r="E12" s="170">
        <v>35</v>
      </c>
      <c r="F12" s="174"/>
      <c r="G12" s="174"/>
      <c r="H12" s="174"/>
      <c r="I12" s="174"/>
      <c r="J12" s="174"/>
      <c r="K12" s="174"/>
      <c r="L12" s="174"/>
      <c r="M12" s="174"/>
      <c r="N12" s="162"/>
      <c r="O12" s="162"/>
      <c r="P12" s="162"/>
      <c r="Q12" s="162"/>
      <c r="R12" s="162"/>
      <c r="S12" s="162"/>
      <c r="T12" s="163"/>
      <c r="U12" s="162"/>
      <c r="V12" s="152"/>
      <c r="W12" s="152"/>
      <c r="X12" s="152"/>
      <c r="Y12" s="152"/>
      <c r="Z12" s="152"/>
      <c r="AA12" s="152"/>
      <c r="AB12" s="152"/>
      <c r="AC12" s="152"/>
      <c r="AD12" s="152"/>
      <c r="AE12" s="152" t="s">
        <v>99</v>
      </c>
      <c r="AF12" s="152">
        <v>0</v>
      </c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12.75" outlineLevel="1">
      <c r="A13" s="153">
        <v>3</v>
      </c>
      <c r="B13" s="159" t="s">
        <v>103</v>
      </c>
      <c r="C13" s="196" t="s">
        <v>104</v>
      </c>
      <c r="D13" s="161" t="s">
        <v>96</v>
      </c>
      <c r="E13" s="169">
        <v>16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62">
        <v>0</v>
      </c>
      <c r="O13" s="162">
        <f>ROUND(E13*N13,5)</f>
        <v>0</v>
      </c>
      <c r="P13" s="162">
        <v>0.08831</v>
      </c>
      <c r="Q13" s="162">
        <f>ROUND(E13*P13,5)</f>
        <v>1.41296</v>
      </c>
      <c r="R13" s="162"/>
      <c r="S13" s="162"/>
      <c r="T13" s="163">
        <v>6.2</v>
      </c>
      <c r="U13" s="162">
        <f>ROUND(E13*T13,2)</f>
        <v>99.2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 t="s">
        <v>97</v>
      </c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12.75" outlineLevel="1">
      <c r="A14" s="153"/>
      <c r="B14" s="159"/>
      <c r="C14" s="197" t="s">
        <v>105</v>
      </c>
      <c r="D14" s="164"/>
      <c r="E14" s="170">
        <v>16</v>
      </c>
      <c r="F14" s="174"/>
      <c r="G14" s="174"/>
      <c r="H14" s="174"/>
      <c r="I14" s="174"/>
      <c r="J14" s="174"/>
      <c r="K14" s="174"/>
      <c r="L14" s="174"/>
      <c r="M14" s="174"/>
      <c r="N14" s="162"/>
      <c r="O14" s="162"/>
      <c r="P14" s="162"/>
      <c r="Q14" s="162"/>
      <c r="R14" s="162"/>
      <c r="S14" s="162"/>
      <c r="T14" s="163"/>
      <c r="U14" s="162"/>
      <c r="V14" s="152"/>
      <c r="W14" s="152"/>
      <c r="X14" s="152"/>
      <c r="Y14" s="152"/>
      <c r="Z14" s="152"/>
      <c r="AA14" s="152"/>
      <c r="AB14" s="152"/>
      <c r="AC14" s="152"/>
      <c r="AD14" s="152"/>
      <c r="AE14" s="152" t="s">
        <v>99</v>
      </c>
      <c r="AF14" s="152">
        <v>0</v>
      </c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12.75" outlineLevel="1">
      <c r="A15" s="153">
        <v>4</v>
      </c>
      <c r="B15" s="159" t="s">
        <v>106</v>
      </c>
      <c r="C15" s="196" t="s">
        <v>107</v>
      </c>
      <c r="D15" s="161" t="s">
        <v>96</v>
      </c>
      <c r="E15" s="169">
        <v>15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62">
        <v>0</v>
      </c>
      <c r="O15" s="162">
        <f>ROUND(E15*N15,5)</f>
        <v>0</v>
      </c>
      <c r="P15" s="162">
        <v>0.12417</v>
      </c>
      <c r="Q15" s="162">
        <f>ROUND(E15*P15,5)</f>
        <v>1.86255</v>
      </c>
      <c r="R15" s="162"/>
      <c r="S15" s="162"/>
      <c r="T15" s="163">
        <v>6.9</v>
      </c>
      <c r="U15" s="162">
        <f>ROUND(E15*T15,2)</f>
        <v>103.5</v>
      </c>
      <c r="V15" s="152"/>
      <c r="W15" s="152"/>
      <c r="X15" s="152"/>
      <c r="Y15" s="152"/>
      <c r="Z15" s="152"/>
      <c r="AA15" s="152"/>
      <c r="AB15" s="152"/>
      <c r="AC15" s="152"/>
      <c r="AD15" s="152"/>
      <c r="AE15" s="152" t="s">
        <v>97</v>
      </c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12.75" outlineLevel="1">
      <c r="A16" s="153"/>
      <c r="B16" s="159"/>
      <c r="C16" s="197" t="s">
        <v>108</v>
      </c>
      <c r="D16" s="164"/>
      <c r="E16" s="170">
        <v>15</v>
      </c>
      <c r="F16" s="174"/>
      <c r="G16" s="174"/>
      <c r="H16" s="174"/>
      <c r="I16" s="174"/>
      <c r="J16" s="174"/>
      <c r="K16" s="174"/>
      <c r="L16" s="174"/>
      <c r="M16" s="174"/>
      <c r="N16" s="162"/>
      <c r="O16" s="162"/>
      <c r="P16" s="162"/>
      <c r="Q16" s="162"/>
      <c r="R16" s="162"/>
      <c r="S16" s="162"/>
      <c r="T16" s="163"/>
      <c r="U16" s="162"/>
      <c r="V16" s="152"/>
      <c r="W16" s="152"/>
      <c r="X16" s="152"/>
      <c r="Y16" s="152"/>
      <c r="Z16" s="152"/>
      <c r="AA16" s="152"/>
      <c r="AB16" s="152"/>
      <c r="AC16" s="152"/>
      <c r="AD16" s="152"/>
      <c r="AE16" s="152" t="s">
        <v>99</v>
      </c>
      <c r="AF16" s="152">
        <v>0</v>
      </c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12.75" outlineLevel="1">
      <c r="A17" s="153">
        <v>5</v>
      </c>
      <c r="B17" s="159" t="s">
        <v>109</v>
      </c>
      <c r="C17" s="196" t="s">
        <v>110</v>
      </c>
      <c r="D17" s="161" t="s">
        <v>111</v>
      </c>
      <c r="E17" s="169">
        <v>6.12179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62">
        <v>0</v>
      </c>
      <c r="O17" s="162">
        <f>ROUND(E17*N17,5)</f>
        <v>0</v>
      </c>
      <c r="P17" s="162">
        <v>0</v>
      </c>
      <c r="Q17" s="162">
        <f>ROUND(E17*P17,5)</f>
        <v>0</v>
      </c>
      <c r="R17" s="162"/>
      <c r="S17" s="162"/>
      <c r="T17" s="163">
        <v>0.099</v>
      </c>
      <c r="U17" s="162">
        <f>ROUND(E17*T17,2)</f>
        <v>0.61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97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12.75" outlineLevel="1">
      <c r="A18" s="153">
        <v>6</v>
      </c>
      <c r="B18" s="159" t="s">
        <v>112</v>
      </c>
      <c r="C18" s="196" t="s">
        <v>113</v>
      </c>
      <c r="D18" s="161" t="s">
        <v>111</v>
      </c>
      <c r="E18" s="169">
        <v>6.12179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62">
        <v>0</v>
      </c>
      <c r="O18" s="162">
        <f>ROUND(E18*N18,5)</f>
        <v>0</v>
      </c>
      <c r="P18" s="162">
        <v>0</v>
      </c>
      <c r="Q18" s="162">
        <f>ROUND(E18*P18,5)</f>
        <v>0</v>
      </c>
      <c r="R18" s="162"/>
      <c r="S18" s="162"/>
      <c r="T18" s="163">
        <v>0.942</v>
      </c>
      <c r="U18" s="162">
        <f>ROUND(E18*T18,2)</f>
        <v>5.77</v>
      </c>
      <c r="V18" s="152"/>
      <c r="W18" s="152"/>
      <c r="X18" s="152"/>
      <c r="Y18" s="152"/>
      <c r="Z18" s="152"/>
      <c r="AA18" s="152"/>
      <c r="AB18" s="152"/>
      <c r="AC18" s="152"/>
      <c r="AD18" s="152"/>
      <c r="AE18" s="152" t="s">
        <v>97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12.75" outlineLevel="1">
      <c r="A19" s="153">
        <v>7</v>
      </c>
      <c r="B19" s="159" t="s">
        <v>114</v>
      </c>
      <c r="C19" s="196" t="s">
        <v>115</v>
      </c>
      <c r="D19" s="161" t="s">
        <v>111</v>
      </c>
      <c r="E19" s="169">
        <v>24.48716</v>
      </c>
      <c r="F19" s="173"/>
      <c r="G19" s="174">
        <f>ROUND(E19*F19,2)</f>
        <v>0</v>
      </c>
      <c r="H19" s="173"/>
      <c r="I19" s="174">
        <f>ROUND(E19*H19,2)</f>
        <v>0</v>
      </c>
      <c r="J19" s="173"/>
      <c r="K19" s="174">
        <f>ROUND(E19*J19,2)</f>
        <v>0</v>
      </c>
      <c r="L19" s="174">
        <v>21</v>
      </c>
      <c r="M19" s="174">
        <f>G19*(1+L19/100)</f>
        <v>0</v>
      </c>
      <c r="N19" s="162">
        <v>0</v>
      </c>
      <c r="O19" s="162">
        <f>ROUND(E19*N19,5)</f>
        <v>0</v>
      </c>
      <c r="P19" s="162">
        <v>0</v>
      </c>
      <c r="Q19" s="162">
        <f>ROUND(E19*P19,5)</f>
        <v>0</v>
      </c>
      <c r="R19" s="162"/>
      <c r="S19" s="162"/>
      <c r="T19" s="163">
        <v>0.105</v>
      </c>
      <c r="U19" s="162">
        <f>ROUND(E19*T19,2)</f>
        <v>2.57</v>
      </c>
      <c r="V19" s="152"/>
      <c r="W19" s="152"/>
      <c r="X19" s="152"/>
      <c r="Y19" s="152"/>
      <c r="Z19" s="152"/>
      <c r="AA19" s="152"/>
      <c r="AB19" s="152"/>
      <c r="AC19" s="152"/>
      <c r="AD19" s="152"/>
      <c r="AE19" s="152" t="s">
        <v>97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53"/>
      <c r="B20" s="159"/>
      <c r="C20" s="197" t="s">
        <v>116</v>
      </c>
      <c r="D20" s="164"/>
      <c r="E20" s="170">
        <v>24.48716</v>
      </c>
      <c r="F20" s="174"/>
      <c r="G20" s="174"/>
      <c r="H20" s="174"/>
      <c r="I20" s="174"/>
      <c r="J20" s="174"/>
      <c r="K20" s="174"/>
      <c r="L20" s="174"/>
      <c r="M20" s="174"/>
      <c r="N20" s="162"/>
      <c r="O20" s="162"/>
      <c r="P20" s="162"/>
      <c r="Q20" s="162"/>
      <c r="R20" s="162"/>
      <c r="S20" s="162"/>
      <c r="T20" s="163"/>
      <c r="U20" s="162"/>
      <c r="V20" s="152"/>
      <c r="W20" s="152"/>
      <c r="X20" s="152"/>
      <c r="Y20" s="152"/>
      <c r="Z20" s="152"/>
      <c r="AA20" s="152"/>
      <c r="AB20" s="152"/>
      <c r="AC20" s="152"/>
      <c r="AD20" s="152"/>
      <c r="AE20" s="152" t="s">
        <v>99</v>
      </c>
      <c r="AF20" s="152">
        <v>0</v>
      </c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12.75" outlineLevel="1">
      <c r="A21" s="153">
        <v>8</v>
      </c>
      <c r="B21" s="159" t="s">
        <v>117</v>
      </c>
      <c r="C21" s="196" t="s">
        <v>118</v>
      </c>
      <c r="D21" s="161" t="s">
        <v>111</v>
      </c>
      <c r="E21" s="169">
        <v>6.12179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62">
        <v>0</v>
      </c>
      <c r="O21" s="162">
        <f>ROUND(E21*N21,5)</f>
        <v>0</v>
      </c>
      <c r="P21" s="162">
        <v>0</v>
      </c>
      <c r="Q21" s="162">
        <f>ROUND(E21*P21,5)</f>
        <v>0</v>
      </c>
      <c r="R21" s="162"/>
      <c r="S21" s="162"/>
      <c r="T21" s="163">
        <v>0.49</v>
      </c>
      <c r="U21" s="162">
        <f>ROUND(E21*T21,2)</f>
        <v>3</v>
      </c>
      <c r="V21" s="152"/>
      <c r="W21" s="152"/>
      <c r="X21" s="152"/>
      <c r="Y21" s="152"/>
      <c r="Z21" s="152"/>
      <c r="AA21" s="152"/>
      <c r="AB21" s="152"/>
      <c r="AC21" s="152"/>
      <c r="AD21" s="152"/>
      <c r="AE21" s="152" t="s">
        <v>97</v>
      </c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53">
        <v>9</v>
      </c>
      <c r="B22" s="159" t="s">
        <v>119</v>
      </c>
      <c r="C22" s="196" t="s">
        <v>120</v>
      </c>
      <c r="D22" s="161" t="s">
        <v>111</v>
      </c>
      <c r="E22" s="169">
        <v>146.92296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21</v>
      </c>
      <c r="M22" s="174">
        <f>G22*(1+L22/100)</f>
        <v>0</v>
      </c>
      <c r="N22" s="162">
        <v>0</v>
      </c>
      <c r="O22" s="162">
        <f>ROUND(E22*N22,5)</f>
        <v>0</v>
      </c>
      <c r="P22" s="162">
        <v>0</v>
      </c>
      <c r="Q22" s="162">
        <f>ROUND(E22*P22,5)</f>
        <v>0</v>
      </c>
      <c r="R22" s="162"/>
      <c r="S22" s="162"/>
      <c r="T22" s="163">
        <v>0</v>
      </c>
      <c r="U22" s="162">
        <f>ROUND(E22*T22,2)</f>
        <v>0</v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 t="s">
        <v>97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12.75" outlineLevel="1">
      <c r="A23" s="153"/>
      <c r="B23" s="159"/>
      <c r="C23" s="197" t="s">
        <v>121</v>
      </c>
      <c r="D23" s="164"/>
      <c r="E23" s="170">
        <v>146.92296</v>
      </c>
      <c r="F23" s="174"/>
      <c r="G23" s="174"/>
      <c r="H23" s="174"/>
      <c r="I23" s="174"/>
      <c r="J23" s="174"/>
      <c r="K23" s="174"/>
      <c r="L23" s="174"/>
      <c r="M23" s="174"/>
      <c r="N23" s="162"/>
      <c r="O23" s="162"/>
      <c r="P23" s="162"/>
      <c r="Q23" s="162"/>
      <c r="R23" s="162"/>
      <c r="S23" s="162"/>
      <c r="T23" s="163"/>
      <c r="U23" s="162"/>
      <c r="V23" s="152"/>
      <c r="W23" s="152"/>
      <c r="X23" s="152"/>
      <c r="Y23" s="152"/>
      <c r="Z23" s="152"/>
      <c r="AA23" s="152"/>
      <c r="AB23" s="152"/>
      <c r="AC23" s="152"/>
      <c r="AD23" s="152"/>
      <c r="AE23" s="152" t="s">
        <v>99</v>
      </c>
      <c r="AF23" s="152">
        <v>0</v>
      </c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22.5" outlineLevel="1">
      <c r="A24" s="153">
        <v>10</v>
      </c>
      <c r="B24" s="159" t="s">
        <v>122</v>
      </c>
      <c r="C24" s="196" t="s">
        <v>123</v>
      </c>
      <c r="D24" s="161" t="s">
        <v>111</v>
      </c>
      <c r="E24" s="169">
        <v>6.12179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62">
        <v>0</v>
      </c>
      <c r="O24" s="162">
        <f>ROUND(E24*N24,5)</f>
        <v>0</v>
      </c>
      <c r="P24" s="162">
        <v>0</v>
      </c>
      <c r="Q24" s="162">
        <f>ROUND(E24*P24,5)</f>
        <v>0</v>
      </c>
      <c r="R24" s="162"/>
      <c r="S24" s="162"/>
      <c r="T24" s="163">
        <v>0</v>
      </c>
      <c r="U24" s="162">
        <f>ROUND(E24*T24,2)</f>
        <v>0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 t="s">
        <v>97</v>
      </c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31" ht="12.75">
      <c r="A25" s="154" t="s">
        <v>92</v>
      </c>
      <c r="B25" s="160" t="s">
        <v>61</v>
      </c>
      <c r="C25" s="198" t="s">
        <v>62</v>
      </c>
      <c r="D25" s="165"/>
      <c r="E25" s="171"/>
      <c r="F25" s="175"/>
      <c r="G25" s="175">
        <f>SUMIF(AE26:AE26,"&lt;&gt;NOR",G26:G26)</f>
        <v>0</v>
      </c>
      <c r="H25" s="175"/>
      <c r="I25" s="175">
        <f>SUM(I26:I26)</f>
        <v>0</v>
      </c>
      <c r="J25" s="175"/>
      <c r="K25" s="175">
        <f>SUM(K26:K26)</f>
        <v>0</v>
      </c>
      <c r="L25" s="175"/>
      <c r="M25" s="175">
        <f>SUM(M26:M26)</f>
        <v>0</v>
      </c>
      <c r="N25" s="166"/>
      <c r="O25" s="166">
        <f>SUM(O26:O26)</f>
        <v>0</v>
      </c>
      <c r="P25" s="166"/>
      <c r="Q25" s="166">
        <f>SUM(Q26:Q26)</f>
        <v>0</v>
      </c>
      <c r="R25" s="166"/>
      <c r="S25" s="166"/>
      <c r="T25" s="167"/>
      <c r="U25" s="166">
        <f>SUM(U26:U26)</f>
        <v>0</v>
      </c>
      <c r="AE25" t="s">
        <v>93</v>
      </c>
    </row>
    <row r="26" spans="1:60" ht="12.75" outlineLevel="1">
      <c r="A26" s="153">
        <v>11</v>
      </c>
      <c r="B26" s="159" t="s">
        <v>124</v>
      </c>
      <c r="C26" s="196" t="s">
        <v>125</v>
      </c>
      <c r="D26" s="161" t="s">
        <v>111</v>
      </c>
      <c r="E26" s="169">
        <v>0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62">
        <v>0</v>
      </c>
      <c r="O26" s="162">
        <f>ROUND(E26*N26,5)</f>
        <v>0</v>
      </c>
      <c r="P26" s="162">
        <v>0</v>
      </c>
      <c r="Q26" s="162">
        <f>ROUND(E26*P26,5)</f>
        <v>0</v>
      </c>
      <c r="R26" s="162"/>
      <c r="S26" s="162"/>
      <c r="T26" s="163">
        <v>1.892</v>
      </c>
      <c r="U26" s="162">
        <f>ROUND(E26*T26,2)</f>
        <v>0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 t="s">
        <v>97</v>
      </c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31" ht="12.75">
      <c r="A27" s="154" t="s">
        <v>92</v>
      </c>
      <c r="B27" s="160" t="s">
        <v>63</v>
      </c>
      <c r="C27" s="198" t="s">
        <v>64</v>
      </c>
      <c r="D27" s="165"/>
      <c r="E27" s="171"/>
      <c r="F27" s="175"/>
      <c r="G27" s="175">
        <f>SUMIF(AE28:AE83,"&lt;&gt;NOR",G28:G83)</f>
        <v>0</v>
      </c>
      <c r="H27" s="175"/>
      <c r="I27" s="175">
        <f>SUM(I28:I83)</f>
        <v>0</v>
      </c>
      <c r="J27" s="175"/>
      <c r="K27" s="175">
        <f>SUM(K28:K83)</f>
        <v>0</v>
      </c>
      <c r="L27" s="175"/>
      <c r="M27" s="175">
        <f>SUM(M28:M83)</f>
        <v>0</v>
      </c>
      <c r="N27" s="166"/>
      <c r="O27" s="166">
        <f>SUM(O28:O83)</f>
        <v>0.93956</v>
      </c>
      <c r="P27" s="166"/>
      <c r="Q27" s="166">
        <f>SUM(Q28:Q83)</f>
        <v>0</v>
      </c>
      <c r="R27" s="166"/>
      <c r="S27" s="166"/>
      <c r="T27" s="167"/>
      <c r="U27" s="166">
        <f>SUM(U28:U83)</f>
        <v>172.40000000000003</v>
      </c>
      <c r="AE27" t="s">
        <v>93</v>
      </c>
    </row>
    <row r="28" spans="1:60" ht="22.5" outlineLevel="1">
      <c r="A28" s="153">
        <v>12</v>
      </c>
      <c r="B28" s="159" t="s">
        <v>126</v>
      </c>
      <c r="C28" s="196" t="s">
        <v>127</v>
      </c>
      <c r="D28" s="161" t="s">
        <v>128</v>
      </c>
      <c r="E28" s="169">
        <v>6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62">
        <v>0</v>
      </c>
      <c r="O28" s="162">
        <f>ROUND(E28*N28,5)</f>
        <v>0</v>
      </c>
      <c r="P28" s="162">
        <v>0</v>
      </c>
      <c r="Q28" s="162">
        <f>ROUND(E28*P28,5)</f>
        <v>0</v>
      </c>
      <c r="R28" s="162"/>
      <c r="S28" s="162"/>
      <c r="T28" s="163">
        <v>0</v>
      </c>
      <c r="U28" s="162">
        <f>ROUND(E28*T28,2)</f>
        <v>0</v>
      </c>
      <c r="V28" s="152"/>
      <c r="W28" s="152"/>
      <c r="X28" s="152"/>
      <c r="Y28" s="152"/>
      <c r="Z28" s="152"/>
      <c r="AA28" s="152"/>
      <c r="AB28" s="152"/>
      <c r="AC28" s="152"/>
      <c r="AD28" s="152"/>
      <c r="AE28" s="152" t="s">
        <v>97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12.75" outlineLevel="1">
      <c r="A29" s="153"/>
      <c r="B29" s="159"/>
      <c r="C29" s="197" t="s">
        <v>129</v>
      </c>
      <c r="D29" s="164"/>
      <c r="E29" s="170">
        <v>6</v>
      </c>
      <c r="F29" s="174"/>
      <c r="G29" s="174"/>
      <c r="H29" s="174"/>
      <c r="I29" s="174"/>
      <c r="J29" s="174"/>
      <c r="K29" s="174"/>
      <c r="L29" s="174"/>
      <c r="M29" s="174"/>
      <c r="N29" s="162"/>
      <c r="O29" s="162"/>
      <c r="P29" s="162"/>
      <c r="Q29" s="162"/>
      <c r="R29" s="162"/>
      <c r="S29" s="162"/>
      <c r="T29" s="163"/>
      <c r="U29" s="162"/>
      <c r="V29" s="152"/>
      <c r="W29" s="152"/>
      <c r="X29" s="152"/>
      <c r="Y29" s="152"/>
      <c r="Z29" s="152"/>
      <c r="AA29" s="152"/>
      <c r="AB29" s="152"/>
      <c r="AC29" s="152"/>
      <c r="AD29" s="152"/>
      <c r="AE29" s="152" t="s">
        <v>99</v>
      </c>
      <c r="AF29" s="152">
        <v>0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12.75" outlineLevel="1">
      <c r="A30" s="153">
        <v>13</v>
      </c>
      <c r="B30" s="159" t="s">
        <v>130</v>
      </c>
      <c r="C30" s="196" t="s">
        <v>131</v>
      </c>
      <c r="D30" s="161" t="s">
        <v>128</v>
      </c>
      <c r="E30" s="169">
        <v>24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62">
        <v>0</v>
      </c>
      <c r="O30" s="162">
        <f>ROUND(E30*N30,5)</f>
        <v>0</v>
      </c>
      <c r="P30" s="162">
        <v>0</v>
      </c>
      <c r="Q30" s="162">
        <f>ROUND(E30*P30,5)</f>
        <v>0</v>
      </c>
      <c r="R30" s="162"/>
      <c r="S30" s="162"/>
      <c r="T30" s="163">
        <v>0</v>
      </c>
      <c r="U30" s="162">
        <f>ROUND(E30*T30,2)</f>
        <v>0</v>
      </c>
      <c r="V30" s="152"/>
      <c r="W30" s="152"/>
      <c r="X30" s="152"/>
      <c r="Y30" s="152"/>
      <c r="Z30" s="152"/>
      <c r="AA30" s="152"/>
      <c r="AB30" s="152"/>
      <c r="AC30" s="152"/>
      <c r="AD30" s="152"/>
      <c r="AE30" s="152" t="s">
        <v>97</v>
      </c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12.75" outlineLevel="1">
      <c r="A31" s="153"/>
      <c r="B31" s="159"/>
      <c r="C31" s="197" t="s">
        <v>132</v>
      </c>
      <c r="D31" s="164"/>
      <c r="E31" s="170">
        <v>24</v>
      </c>
      <c r="F31" s="174"/>
      <c r="G31" s="174"/>
      <c r="H31" s="174"/>
      <c r="I31" s="174"/>
      <c r="J31" s="174"/>
      <c r="K31" s="174"/>
      <c r="L31" s="174"/>
      <c r="M31" s="174"/>
      <c r="N31" s="162"/>
      <c r="O31" s="162"/>
      <c r="P31" s="162"/>
      <c r="Q31" s="162"/>
      <c r="R31" s="162"/>
      <c r="S31" s="162"/>
      <c r="T31" s="163"/>
      <c r="U31" s="162"/>
      <c r="V31" s="152"/>
      <c r="W31" s="152"/>
      <c r="X31" s="152"/>
      <c r="Y31" s="152"/>
      <c r="Z31" s="152"/>
      <c r="AA31" s="152"/>
      <c r="AB31" s="152"/>
      <c r="AC31" s="152"/>
      <c r="AD31" s="152"/>
      <c r="AE31" s="152" t="s">
        <v>99</v>
      </c>
      <c r="AF31" s="152">
        <v>0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2.75" outlineLevel="1">
      <c r="A32" s="153">
        <v>14</v>
      </c>
      <c r="B32" s="159" t="s">
        <v>133</v>
      </c>
      <c r="C32" s="196" t="s">
        <v>134</v>
      </c>
      <c r="D32" s="161" t="s">
        <v>128</v>
      </c>
      <c r="E32" s="169">
        <v>16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62">
        <v>0</v>
      </c>
      <c r="O32" s="162">
        <f>ROUND(E32*N32,5)</f>
        <v>0</v>
      </c>
      <c r="P32" s="162">
        <v>0</v>
      </c>
      <c r="Q32" s="162">
        <f>ROUND(E32*P32,5)</f>
        <v>0</v>
      </c>
      <c r="R32" s="162"/>
      <c r="S32" s="162"/>
      <c r="T32" s="163">
        <v>0</v>
      </c>
      <c r="U32" s="162">
        <f>ROUND(E32*T32,2)</f>
        <v>0</v>
      </c>
      <c r="V32" s="152"/>
      <c r="W32" s="152"/>
      <c r="X32" s="152"/>
      <c r="Y32" s="152"/>
      <c r="Z32" s="152"/>
      <c r="AA32" s="152"/>
      <c r="AB32" s="152"/>
      <c r="AC32" s="152"/>
      <c r="AD32" s="152"/>
      <c r="AE32" s="152" t="s">
        <v>97</v>
      </c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12.75" outlineLevel="1">
      <c r="A33" s="153"/>
      <c r="B33" s="159"/>
      <c r="C33" s="197" t="s">
        <v>135</v>
      </c>
      <c r="D33" s="164"/>
      <c r="E33" s="170">
        <v>16</v>
      </c>
      <c r="F33" s="174"/>
      <c r="G33" s="174"/>
      <c r="H33" s="174"/>
      <c r="I33" s="174"/>
      <c r="J33" s="174"/>
      <c r="K33" s="174"/>
      <c r="L33" s="174"/>
      <c r="M33" s="174"/>
      <c r="N33" s="162"/>
      <c r="O33" s="162"/>
      <c r="P33" s="162"/>
      <c r="Q33" s="162"/>
      <c r="R33" s="162"/>
      <c r="S33" s="162"/>
      <c r="T33" s="163"/>
      <c r="U33" s="162"/>
      <c r="V33" s="152"/>
      <c r="W33" s="152"/>
      <c r="X33" s="152"/>
      <c r="Y33" s="152"/>
      <c r="Z33" s="152"/>
      <c r="AA33" s="152"/>
      <c r="AB33" s="152"/>
      <c r="AC33" s="152"/>
      <c r="AD33" s="152"/>
      <c r="AE33" s="152" t="s">
        <v>99</v>
      </c>
      <c r="AF33" s="152">
        <v>0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53">
        <v>15</v>
      </c>
      <c r="B34" s="159" t="s">
        <v>136</v>
      </c>
      <c r="C34" s="196" t="s">
        <v>137</v>
      </c>
      <c r="D34" s="161" t="s">
        <v>138</v>
      </c>
      <c r="E34" s="169">
        <v>128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62">
        <v>0</v>
      </c>
      <c r="O34" s="162">
        <f>ROUND(E34*N34,5)</f>
        <v>0</v>
      </c>
      <c r="P34" s="162">
        <v>0</v>
      </c>
      <c r="Q34" s="162">
        <f>ROUND(E34*P34,5)</f>
        <v>0</v>
      </c>
      <c r="R34" s="162"/>
      <c r="S34" s="162"/>
      <c r="T34" s="163">
        <v>0.55</v>
      </c>
      <c r="U34" s="162">
        <f>ROUND(E34*T34,2)</f>
        <v>70.4</v>
      </c>
      <c r="V34" s="152"/>
      <c r="W34" s="152"/>
      <c r="X34" s="152"/>
      <c r="Y34" s="152"/>
      <c r="Z34" s="152"/>
      <c r="AA34" s="152"/>
      <c r="AB34" s="152"/>
      <c r="AC34" s="152"/>
      <c r="AD34" s="152"/>
      <c r="AE34" s="152" t="s">
        <v>97</v>
      </c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12.75" outlineLevel="1">
      <c r="A35" s="153"/>
      <c r="B35" s="159"/>
      <c r="C35" s="197" t="s">
        <v>139</v>
      </c>
      <c r="D35" s="164"/>
      <c r="E35" s="170">
        <v>45</v>
      </c>
      <c r="F35" s="174"/>
      <c r="G35" s="174"/>
      <c r="H35" s="174"/>
      <c r="I35" s="174"/>
      <c r="J35" s="174"/>
      <c r="K35" s="174"/>
      <c r="L35" s="174"/>
      <c r="M35" s="174"/>
      <c r="N35" s="162"/>
      <c r="O35" s="162"/>
      <c r="P35" s="162"/>
      <c r="Q35" s="162"/>
      <c r="R35" s="162"/>
      <c r="S35" s="162"/>
      <c r="T35" s="163"/>
      <c r="U35" s="162"/>
      <c r="V35" s="152"/>
      <c r="W35" s="152"/>
      <c r="X35" s="152"/>
      <c r="Y35" s="152"/>
      <c r="Z35" s="152"/>
      <c r="AA35" s="152"/>
      <c r="AB35" s="152"/>
      <c r="AC35" s="152"/>
      <c r="AD35" s="152"/>
      <c r="AE35" s="152" t="s">
        <v>99</v>
      </c>
      <c r="AF35" s="152">
        <v>0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53"/>
      <c r="B36" s="159"/>
      <c r="C36" s="197" t="s">
        <v>140</v>
      </c>
      <c r="D36" s="164"/>
      <c r="E36" s="170">
        <v>35</v>
      </c>
      <c r="F36" s="174"/>
      <c r="G36" s="174"/>
      <c r="H36" s="174"/>
      <c r="I36" s="174"/>
      <c r="J36" s="174"/>
      <c r="K36" s="174"/>
      <c r="L36" s="174"/>
      <c r="M36" s="174"/>
      <c r="N36" s="162"/>
      <c r="O36" s="162"/>
      <c r="P36" s="162"/>
      <c r="Q36" s="162"/>
      <c r="R36" s="162"/>
      <c r="S36" s="162"/>
      <c r="T36" s="163"/>
      <c r="U36" s="162"/>
      <c r="V36" s="152"/>
      <c r="W36" s="152"/>
      <c r="X36" s="152"/>
      <c r="Y36" s="152"/>
      <c r="Z36" s="152"/>
      <c r="AA36" s="152"/>
      <c r="AB36" s="152"/>
      <c r="AC36" s="152"/>
      <c r="AD36" s="152"/>
      <c r="AE36" s="152" t="s">
        <v>99</v>
      </c>
      <c r="AF36" s="152">
        <v>0</v>
      </c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12.75" outlineLevel="1">
      <c r="A37" s="153"/>
      <c r="B37" s="159"/>
      <c r="C37" s="199" t="s">
        <v>141</v>
      </c>
      <c r="D37" s="168"/>
      <c r="E37" s="172">
        <v>80</v>
      </c>
      <c r="F37" s="174"/>
      <c r="G37" s="174"/>
      <c r="H37" s="174"/>
      <c r="I37" s="174"/>
      <c r="J37" s="174"/>
      <c r="K37" s="174"/>
      <c r="L37" s="174"/>
      <c r="M37" s="174"/>
      <c r="N37" s="162"/>
      <c r="O37" s="162"/>
      <c r="P37" s="162"/>
      <c r="Q37" s="162"/>
      <c r="R37" s="162"/>
      <c r="S37" s="162"/>
      <c r="T37" s="163"/>
      <c r="U37" s="162"/>
      <c r="V37" s="152"/>
      <c r="W37" s="152"/>
      <c r="X37" s="152"/>
      <c r="Y37" s="152"/>
      <c r="Z37" s="152"/>
      <c r="AA37" s="152"/>
      <c r="AB37" s="152"/>
      <c r="AC37" s="152"/>
      <c r="AD37" s="152"/>
      <c r="AE37" s="152" t="s">
        <v>99</v>
      </c>
      <c r="AF37" s="152">
        <v>1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2.75" outlineLevel="1">
      <c r="A38" s="153"/>
      <c r="B38" s="159"/>
      <c r="C38" s="197" t="s">
        <v>142</v>
      </c>
      <c r="D38" s="164"/>
      <c r="E38" s="170">
        <v>48</v>
      </c>
      <c r="F38" s="174"/>
      <c r="G38" s="174"/>
      <c r="H38" s="174"/>
      <c r="I38" s="174"/>
      <c r="J38" s="174"/>
      <c r="K38" s="174"/>
      <c r="L38" s="174"/>
      <c r="M38" s="174"/>
      <c r="N38" s="162"/>
      <c r="O38" s="162"/>
      <c r="P38" s="162"/>
      <c r="Q38" s="162"/>
      <c r="R38" s="162"/>
      <c r="S38" s="162"/>
      <c r="T38" s="163"/>
      <c r="U38" s="162"/>
      <c r="V38" s="152"/>
      <c r="W38" s="152"/>
      <c r="X38" s="152"/>
      <c r="Y38" s="152"/>
      <c r="Z38" s="152"/>
      <c r="AA38" s="152"/>
      <c r="AB38" s="152"/>
      <c r="AC38" s="152"/>
      <c r="AD38" s="152"/>
      <c r="AE38" s="152" t="s">
        <v>99</v>
      </c>
      <c r="AF38" s="152">
        <v>0</v>
      </c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2.75" outlineLevel="1">
      <c r="A39" s="153"/>
      <c r="B39" s="159"/>
      <c r="C39" s="199" t="s">
        <v>141</v>
      </c>
      <c r="D39" s="168"/>
      <c r="E39" s="172">
        <v>48</v>
      </c>
      <c r="F39" s="174"/>
      <c r="G39" s="174"/>
      <c r="H39" s="174"/>
      <c r="I39" s="174"/>
      <c r="J39" s="174"/>
      <c r="K39" s="174"/>
      <c r="L39" s="174"/>
      <c r="M39" s="174"/>
      <c r="N39" s="162"/>
      <c r="O39" s="162"/>
      <c r="P39" s="162"/>
      <c r="Q39" s="162"/>
      <c r="R39" s="162"/>
      <c r="S39" s="162"/>
      <c r="T39" s="163"/>
      <c r="U39" s="162"/>
      <c r="V39" s="152"/>
      <c r="W39" s="152"/>
      <c r="X39" s="152"/>
      <c r="Y39" s="152"/>
      <c r="Z39" s="152"/>
      <c r="AA39" s="152"/>
      <c r="AB39" s="152"/>
      <c r="AC39" s="152"/>
      <c r="AD39" s="152"/>
      <c r="AE39" s="152" t="s">
        <v>99</v>
      </c>
      <c r="AF39" s="152">
        <v>1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12.75" outlineLevel="1">
      <c r="A40" s="153">
        <v>16</v>
      </c>
      <c r="B40" s="159" t="s">
        <v>143</v>
      </c>
      <c r="C40" s="196" t="s">
        <v>144</v>
      </c>
      <c r="D40" s="161" t="s">
        <v>128</v>
      </c>
      <c r="E40" s="169">
        <v>15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62">
        <v>0.00954</v>
      </c>
      <c r="O40" s="162">
        <f>ROUND(E40*N40,5)</f>
        <v>0.1431</v>
      </c>
      <c r="P40" s="162">
        <v>0</v>
      </c>
      <c r="Q40" s="162">
        <f>ROUND(E40*P40,5)</f>
        <v>0</v>
      </c>
      <c r="R40" s="162"/>
      <c r="S40" s="162"/>
      <c r="T40" s="163">
        <v>0</v>
      </c>
      <c r="U40" s="162">
        <f>ROUND(E40*T40,2)</f>
        <v>0</v>
      </c>
      <c r="V40" s="152"/>
      <c r="W40" s="152"/>
      <c r="X40" s="152"/>
      <c r="Y40" s="152"/>
      <c r="Z40" s="152"/>
      <c r="AA40" s="152"/>
      <c r="AB40" s="152"/>
      <c r="AC40" s="152"/>
      <c r="AD40" s="152"/>
      <c r="AE40" s="152" t="s">
        <v>145</v>
      </c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ht="12.75" outlineLevel="1">
      <c r="A41" s="153"/>
      <c r="B41" s="159"/>
      <c r="C41" s="197" t="s">
        <v>146</v>
      </c>
      <c r="D41" s="164"/>
      <c r="E41" s="170">
        <v>15</v>
      </c>
      <c r="F41" s="174"/>
      <c r="G41" s="174"/>
      <c r="H41" s="174"/>
      <c r="I41" s="174"/>
      <c r="J41" s="174"/>
      <c r="K41" s="174"/>
      <c r="L41" s="174"/>
      <c r="M41" s="174"/>
      <c r="N41" s="162"/>
      <c r="O41" s="162"/>
      <c r="P41" s="162"/>
      <c r="Q41" s="162"/>
      <c r="R41" s="162"/>
      <c r="S41" s="162"/>
      <c r="T41" s="163"/>
      <c r="U41" s="162"/>
      <c r="V41" s="152"/>
      <c r="W41" s="152"/>
      <c r="X41" s="152"/>
      <c r="Y41" s="152"/>
      <c r="Z41" s="152"/>
      <c r="AA41" s="152"/>
      <c r="AB41" s="152"/>
      <c r="AC41" s="152"/>
      <c r="AD41" s="152"/>
      <c r="AE41" s="152" t="s">
        <v>99</v>
      </c>
      <c r="AF41" s="152">
        <v>0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ht="12.75" outlineLevel="1">
      <c r="A42" s="153">
        <v>17</v>
      </c>
      <c r="B42" s="159" t="s">
        <v>147</v>
      </c>
      <c r="C42" s="196" t="s">
        <v>148</v>
      </c>
      <c r="D42" s="161" t="s">
        <v>128</v>
      </c>
      <c r="E42" s="169">
        <v>28</v>
      </c>
      <c r="F42" s="173"/>
      <c r="G42" s="174">
        <f>ROUND(E42*F42,2)</f>
        <v>0</v>
      </c>
      <c r="H42" s="173"/>
      <c r="I42" s="174">
        <f>ROUND(E42*H42,2)</f>
        <v>0</v>
      </c>
      <c r="J42" s="173"/>
      <c r="K42" s="174">
        <f>ROUND(E42*J42,2)</f>
        <v>0</v>
      </c>
      <c r="L42" s="174">
        <v>21</v>
      </c>
      <c r="M42" s="174">
        <f>G42*(1+L42/100)</f>
        <v>0</v>
      </c>
      <c r="N42" s="162">
        <v>0.00768</v>
      </c>
      <c r="O42" s="162">
        <f>ROUND(E42*N42,5)</f>
        <v>0.21504</v>
      </c>
      <c r="P42" s="162">
        <v>0</v>
      </c>
      <c r="Q42" s="162">
        <f>ROUND(E42*P42,5)</f>
        <v>0</v>
      </c>
      <c r="R42" s="162"/>
      <c r="S42" s="162"/>
      <c r="T42" s="163">
        <v>0</v>
      </c>
      <c r="U42" s="162">
        <f>ROUND(E42*T42,2)</f>
        <v>0</v>
      </c>
      <c r="V42" s="152"/>
      <c r="W42" s="152"/>
      <c r="X42" s="152"/>
      <c r="Y42" s="152"/>
      <c r="Z42" s="152"/>
      <c r="AA42" s="152"/>
      <c r="AB42" s="152"/>
      <c r="AC42" s="152"/>
      <c r="AD42" s="152"/>
      <c r="AE42" s="152" t="s">
        <v>145</v>
      </c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12.75" outlineLevel="1">
      <c r="A43" s="153"/>
      <c r="B43" s="159"/>
      <c r="C43" s="197" t="s">
        <v>149</v>
      </c>
      <c r="D43" s="164"/>
      <c r="E43" s="170">
        <v>28</v>
      </c>
      <c r="F43" s="174"/>
      <c r="G43" s="174"/>
      <c r="H43" s="174"/>
      <c r="I43" s="174"/>
      <c r="J43" s="174"/>
      <c r="K43" s="174"/>
      <c r="L43" s="174"/>
      <c r="M43" s="174"/>
      <c r="N43" s="162"/>
      <c r="O43" s="162"/>
      <c r="P43" s="162"/>
      <c r="Q43" s="162"/>
      <c r="R43" s="162"/>
      <c r="S43" s="162"/>
      <c r="T43" s="163"/>
      <c r="U43" s="162"/>
      <c r="V43" s="152"/>
      <c r="W43" s="152"/>
      <c r="X43" s="152"/>
      <c r="Y43" s="152"/>
      <c r="Z43" s="152"/>
      <c r="AA43" s="152"/>
      <c r="AB43" s="152"/>
      <c r="AC43" s="152"/>
      <c r="AD43" s="152"/>
      <c r="AE43" s="152" t="s">
        <v>99</v>
      </c>
      <c r="AF43" s="152">
        <v>0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12.75" outlineLevel="1">
      <c r="A44" s="153">
        <v>18</v>
      </c>
      <c r="B44" s="159" t="s">
        <v>150</v>
      </c>
      <c r="C44" s="196" t="s">
        <v>151</v>
      </c>
      <c r="D44" s="161" t="s">
        <v>138</v>
      </c>
      <c r="E44" s="169">
        <v>225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62">
        <v>0</v>
      </c>
      <c r="O44" s="162">
        <f>ROUND(E44*N44,5)</f>
        <v>0</v>
      </c>
      <c r="P44" s="162">
        <v>0</v>
      </c>
      <c r="Q44" s="162">
        <f>ROUND(E44*P44,5)</f>
        <v>0</v>
      </c>
      <c r="R44" s="162"/>
      <c r="S44" s="162"/>
      <c r="T44" s="163">
        <v>0.37</v>
      </c>
      <c r="U44" s="162">
        <f>ROUND(E44*T44,2)</f>
        <v>83.25</v>
      </c>
      <c r="V44" s="152"/>
      <c r="W44" s="152"/>
      <c r="X44" s="152"/>
      <c r="Y44" s="152"/>
      <c r="Z44" s="152"/>
      <c r="AA44" s="152"/>
      <c r="AB44" s="152"/>
      <c r="AC44" s="152"/>
      <c r="AD44" s="152"/>
      <c r="AE44" s="152" t="s">
        <v>97</v>
      </c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12.75" outlineLevel="1">
      <c r="A45" s="153"/>
      <c r="B45" s="159"/>
      <c r="C45" s="197" t="s">
        <v>152</v>
      </c>
      <c r="D45" s="164"/>
      <c r="E45" s="170">
        <v>110</v>
      </c>
      <c r="F45" s="174"/>
      <c r="G45" s="174"/>
      <c r="H45" s="174"/>
      <c r="I45" s="174"/>
      <c r="J45" s="174"/>
      <c r="K45" s="174"/>
      <c r="L45" s="174"/>
      <c r="M45" s="174"/>
      <c r="N45" s="162"/>
      <c r="O45" s="162"/>
      <c r="P45" s="162"/>
      <c r="Q45" s="162"/>
      <c r="R45" s="162"/>
      <c r="S45" s="162"/>
      <c r="T45" s="163"/>
      <c r="U45" s="162"/>
      <c r="V45" s="152"/>
      <c r="W45" s="152"/>
      <c r="X45" s="152"/>
      <c r="Y45" s="152"/>
      <c r="Z45" s="152"/>
      <c r="AA45" s="152"/>
      <c r="AB45" s="152"/>
      <c r="AC45" s="152"/>
      <c r="AD45" s="152"/>
      <c r="AE45" s="152" t="s">
        <v>99</v>
      </c>
      <c r="AF45" s="152">
        <v>0</v>
      </c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12.75" outlineLevel="1">
      <c r="A46" s="153"/>
      <c r="B46" s="159"/>
      <c r="C46" s="197" t="s">
        <v>153</v>
      </c>
      <c r="D46" s="164"/>
      <c r="E46" s="170">
        <v>65</v>
      </c>
      <c r="F46" s="174"/>
      <c r="G46" s="174"/>
      <c r="H46" s="174"/>
      <c r="I46" s="174"/>
      <c r="J46" s="174"/>
      <c r="K46" s="174"/>
      <c r="L46" s="174"/>
      <c r="M46" s="174"/>
      <c r="N46" s="162"/>
      <c r="O46" s="162"/>
      <c r="P46" s="162"/>
      <c r="Q46" s="162"/>
      <c r="R46" s="162"/>
      <c r="S46" s="162"/>
      <c r="T46" s="163"/>
      <c r="U46" s="162"/>
      <c r="V46" s="152"/>
      <c r="W46" s="152"/>
      <c r="X46" s="152"/>
      <c r="Y46" s="152"/>
      <c r="Z46" s="152"/>
      <c r="AA46" s="152"/>
      <c r="AB46" s="152"/>
      <c r="AC46" s="152"/>
      <c r="AD46" s="152"/>
      <c r="AE46" s="152" t="s">
        <v>99</v>
      </c>
      <c r="AF46" s="152">
        <v>0</v>
      </c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12.75" outlineLevel="1">
      <c r="A47" s="153"/>
      <c r="B47" s="159"/>
      <c r="C47" s="199" t="s">
        <v>141</v>
      </c>
      <c r="D47" s="168"/>
      <c r="E47" s="172">
        <v>175</v>
      </c>
      <c r="F47" s="174"/>
      <c r="G47" s="174"/>
      <c r="H47" s="174"/>
      <c r="I47" s="174"/>
      <c r="J47" s="174"/>
      <c r="K47" s="174"/>
      <c r="L47" s="174"/>
      <c r="M47" s="174"/>
      <c r="N47" s="162"/>
      <c r="O47" s="162"/>
      <c r="P47" s="162"/>
      <c r="Q47" s="162"/>
      <c r="R47" s="162"/>
      <c r="S47" s="162"/>
      <c r="T47" s="163"/>
      <c r="U47" s="162"/>
      <c r="V47" s="152"/>
      <c r="W47" s="152"/>
      <c r="X47" s="152"/>
      <c r="Y47" s="152"/>
      <c r="Z47" s="152"/>
      <c r="AA47" s="152"/>
      <c r="AB47" s="152"/>
      <c r="AC47" s="152"/>
      <c r="AD47" s="152"/>
      <c r="AE47" s="152" t="s">
        <v>99</v>
      </c>
      <c r="AF47" s="152">
        <v>1</v>
      </c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12.75" outlineLevel="1">
      <c r="A48" s="153"/>
      <c r="B48" s="159"/>
      <c r="C48" s="197" t="s">
        <v>154</v>
      </c>
      <c r="D48" s="164"/>
      <c r="E48" s="170">
        <v>50</v>
      </c>
      <c r="F48" s="174"/>
      <c r="G48" s="174"/>
      <c r="H48" s="174"/>
      <c r="I48" s="174"/>
      <c r="J48" s="174"/>
      <c r="K48" s="174"/>
      <c r="L48" s="174"/>
      <c r="M48" s="174"/>
      <c r="N48" s="162"/>
      <c r="O48" s="162"/>
      <c r="P48" s="162"/>
      <c r="Q48" s="162"/>
      <c r="R48" s="162"/>
      <c r="S48" s="162"/>
      <c r="T48" s="163"/>
      <c r="U48" s="162"/>
      <c r="V48" s="152"/>
      <c r="W48" s="152"/>
      <c r="X48" s="152"/>
      <c r="Y48" s="152"/>
      <c r="Z48" s="152"/>
      <c r="AA48" s="152"/>
      <c r="AB48" s="152"/>
      <c r="AC48" s="152"/>
      <c r="AD48" s="152"/>
      <c r="AE48" s="152" t="s">
        <v>99</v>
      </c>
      <c r="AF48" s="152">
        <v>0</v>
      </c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12.75" outlineLevel="1">
      <c r="A49" s="153"/>
      <c r="B49" s="159"/>
      <c r="C49" s="199" t="s">
        <v>141</v>
      </c>
      <c r="D49" s="168"/>
      <c r="E49" s="172">
        <v>50</v>
      </c>
      <c r="F49" s="174"/>
      <c r="G49" s="174"/>
      <c r="H49" s="174"/>
      <c r="I49" s="174"/>
      <c r="J49" s="174"/>
      <c r="K49" s="174"/>
      <c r="L49" s="174"/>
      <c r="M49" s="174"/>
      <c r="N49" s="162"/>
      <c r="O49" s="162"/>
      <c r="P49" s="162"/>
      <c r="Q49" s="162"/>
      <c r="R49" s="162"/>
      <c r="S49" s="162"/>
      <c r="T49" s="163"/>
      <c r="U49" s="162"/>
      <c r="V49" s="152"/>
      <c r="W49" s="152"/>
      <c r="X49" s="152"/>
      <c r="Y49" s="152"/>
      <c r="Z49" s="152"/>
      <c r="AA49" s="152"/>
      <c r="AB49" s="152"/>
      <c r="AC49" s="152"/>
      <c r="AD49" s="152"/>
      <c r="AE49" s="152" t="s">
        <v>99</v>
      </c>
      <c r="AF49" s="152">
        <v>1</v>
      </c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12.75" outlineLevel="1">
      <c r="A50" s="153">
        <v>19</v>
      </c>
      <c r="B50" s="159" t="s">
        <v>155</v>
      </c>
      <c r="C50" s="196" t="s">
        <v>156</v>
      </c>
      <c r="D50" s="161" t="s">
        <v>128</v>
      </c>
      <c r="E50" s="169">
        <v>54</v>
      </c>
      <c r="F50" s="173"/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62">
        <v>0.00606</v>
      </c>
      <c r="O50" s="162">
        <f>ROUND(E50*N50,5)</f>
        <v>0.32724</v>
      </c>
      <c r="P50" s="162">
        <v>0</v>
      </c>
      <c r="Q50" s="162">
        <f>ROUND(E50*P50,5)</f>
        <v>0</v>
      </c>
      <c r="R50" s="162"/>
      <c r="S50" s="162"/>
      <c r="T50" s="163">
        <v>0</v>
      </c>
      <c r="U50" s="162">
        <f>ROUND(E50*T50,2)</f>
        <v>0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 t="s">
        <v>145</v>
      </c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12.75" outlineLevel="1">
      <c r="A51" s="153"/>
      <c r="B51" s="159"/>
      <c r="C51" s="197" t="s">
        <v>157</v>
      </c>
      <c r="D51" s="164"/>
      <c r="E51" s="170">
        <v>54</v>
      </c>
      <c r="F51" s="174"/>
      <c r="G51" s="174"/>
      <c r="H51" s="174"/>
      <c r="I51" s="174"/>
      <c r="J51" s="174"/>
      <c r="K51" s="174"/>
      <c r="L51" s="174"/>
      <c r="M51" s="174"/>
      <c r="N51" s="162"/>
      <c r="O51" s="162"/>
      <c r="P51" s="162"/>
      <c r="Q51" s="162"/>
      <c r="R51" s="162"/>
      <c r="S51" s="162"/>
      <c r="T51" s="163"/>
      <c r="U51" s="162"/>
      <c r="V51" s="152"/>
      <c r="W51" s="152"/>
      <c r="X51" s="152"/>
      <c r="Y51" s="152"/>
      <c r="Z51" s="152"/>
      <c r="AA51" s="152"/>
      <c r="AB51" s="152"/>
      <c r="AC51" s="152"/>
      <c r="AD51" s="152"/>
      <c r="AE51" s="152" t="s">
        <v>99</v>
      </c>
      <c r="AF51" s="152">
        <v>0</v>
      </c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12.75" outlineLevel="1">
      <c r="A52" s="153">
        <v>20</v>
      </c>
      <c r="B52" s="159" t="s">
        <v>158</v>
      </c>
      <c r="C52" s="196" t="s">
        <v>159</v>
      </c>
      <c r="D52" s="161" t="s">
        <v>128</v>
      </c>
      <c r="E52" s="169">
        <v>22</v>
      </c>
      <c r="F52" s="173"/>
      <c r="G52" s="174">
        <f>ROUND(E52*F52,2)</f>
        <v>0</v>
      </c>
      <c r="H52" s="173"/>
      <c r="I52" s="174">
        <f>ROUND(E52*H52,2)</f>
        <v>0</v>
      </c>
      <c r="J52" s="173"/>
      <c r="K52" s="174">
        <f>ROUND(E52*J52,2)</f>
        <v>0</v>
      </c>
      <c r="L52" s="174">
        <v>21</v>
      </c>
      <c r="M52" s="174">
        <f>G52*(1+L52/100)</f>
        <v>0</v>
      </c>
      <c r="N52" s="162">
        <v>0.00471</v>
      </c>
      <c r="O52" s="162">
        <f>ROUND(E52*N52,5)</f>
        <v>0.10362</v>
      </c>
      <c r="P52" s="162">
        <v>0</v>
      </c>
      <c r="Q52" s="162">
        <f>ROUND(E52*P52,5)</f>
        <v>0</v>
      </c>
      <c r="R52" s="162"/>
      <c r="S52" s="162"/>
      <c r="T52" s="163">
        <v>0</v>
      </c>
      <c r="U52" s="162">
        <f>ROUND(E52*T52,2)</f>
        <v>0</v>
      </c>
      <c r="V52" s="152"/>
      <c r="W52" s="152"/>
      <c r="X52" s="152"/>
      <c r="Y52" s="152"/>
      <c r="Z52" s="152"/>
      <c r="AA52" s="152"/>
      <c r="AB52" s="152"/>
      <c r="AC52" s="152"/>
      <c r="AD52" s="152"/>
      <c r="AE52" s="152" t="s">
        <v>145</v>
      </c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12.75" outlineLevel="1">
      <c r="A53" s="153"/>
      <c r="B53" s="159"/>
      <c r="C53" s="197" t="s">
        <v>160</v>
      </c>
      <c r="D53" s="164"/>
      <c r="E53" s="170">
        <v>22</v>
      </c>
      <c r="F53" s="174"/>
      <c r="G53" s="174"/>
      <c r="H53" s="174"/>
      <c r="I53" s="174"/>
      <c r="J53" s="174"/>
      <c r="K53" s="174"/>
      <c r="L53" s="174"/>
      <c r="M53" s="174"/>
      <c r="N53" s="162"/>
      <c r="O53" s="162"/>
      <c r="P53" s="162"/>
      <c r="Q53" s="162"/>
      <c r="R53" s="162"/>
      <c r="S53" s="162"/>
      <c r="T53" s="163"/>
      <c r="U53" s="162"/>
      <c r="V53" s="152"/>
      <c r="W53" s="152"/>
      <c r="X53" s="152"/>
      <c r="Y53" s="152"/>
      <c r="Z53" s="152"/>
      <c r="AA53" s="152"/>
      <c r="AB53" s="152"/>
      <c r="AC53" s="152"/>
      <c r="AD53" s="152"/>
      <c r="AE53" s="152" t="s">
        <v>99</v>
      </c>
      <c r="AF53" s="152">
        <v>0</v>
      </c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12.75" outlineLevel="1">
      <c r="A54" s="153">
        <v>21</v>
      </c>
      <c r="B54" s="159" t="s">
        <v>161</v>
      </c>
      <c r="C54" s="196" t="s">
        <v>162</v>
      </c>
      <c r="D54" s="161" t="s">
        <v>128</v>
      </c>
      <c r="E54" s="169">
        <v>5</v>
      </c>
      <c r="F54" s="173"/>
      <c r="G54" s="174">
        <f>ROUND(E54*F54,2)</f>
        <v>0</v>
      </c>
      <c r="H54" s="173"/>
      <c r="I54" s="174">
        <f>ROUND(E54*H54,2)</f>
        <v>0</v>
      </c>
      <c r="J54" s="173"/>
      <c r="K54" s="174">
        <f>ROUND(E54*J54,2)</f>
        <v>0</v>
      </c>
      <c r="L54" s="174">
        <v>21</v>
      </c>
      <c r="M54" s="174">
        <f>G54*(1+L54/100)</f>
        <v>0</v>
      </c>
      <c r="N54" s="162">
        <v>0.0148</v>
      </c>
      <c r="O54" s="162">
        <f>ROUND(E54*N54,5)</f>
        <v>0.074</v>
      </c>
      <c r="P54" s="162">
        <v>0</v>
      </c>
      <c r="Q54" s="162">
        <f>ROUND(E54*P54,5)</f>
        <v>0</v>
      </c>
      <c r="R54" s="162"/>
      <c r="S54" s="162"/>
      <c r="T54" s="163">
        <v>0</v>
      </c>
      <c r="U54" s="162">
        <f>ROUND(E54*T54,2)</f>
        <v>0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52" t="s">
        <v>145</v>
      </c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12.75" outlineLevel="1">
      <c r="A55" s="153"/>
      <c r="B55" s="159"/>
      <c r="C55" s="197" t="s">
        <v>163</v>
      </c>
      <c r="D55" s="164"/>
      <c r="E55" s="170">
        <v>5</v>
      </c>
      <c r="F55" s="174"/>
      <c r="G55" s="174"/>
      <c r="H55" s="174"/>
      <c r="I55" s="174"/>
      <c r="J55" s="174"/>
      <c r="K55" s="174"/>
      <c r="L55" s="174"/>
      <c r="M55" s="174"/>
      <c r="N55" s="162"/>
      <c r="O55" s="162"/>
      <c r="P55" s="162"/>
      <c r="Q55" s="162"/>
      <c r="R55" s="162"/>
      <c r="S55" s="162"/>
      <c r="T55" s="163"/>
      <c r="U55" s="162"/>
      <c r="V55" s="152"/>
      <c r="W55" s="152"/>
      <c r="X55" s="152"/>
      <c r="Y55" s="152"/>
      <c r="Z55" s="152"/>
      <c r="AA55" s="152"/>
      <c r="AB55" s="152"/>
      <c r="AC55" s="152"/>
      <c r="AD55" s="152"/>
      <c r="AE55" s="152" t="s">
        <v>99</v>
      </c>
      <c r="AF55" s="152">
        <v>0</v>
      </c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12.75" outlineLevel="1">
      <c r="A56" s="153">
        <v>22</v>
      </c>
      <c r="B56" s="159" t="s">
        <v>164</v>
      </c>
      <c r="C56" s="196" t="s">
        <v>165</v>
      </c>
      <c r="D56" s="161" t="s">
        <v>128</v>
      </c>
      <c r="E56" s="169">
        <v>10</v>
      </c>
      <c r="F56" s="173"/>
      <c r="G56" s="174">
        <f>ROUND(E56*F56,2)</f>
        <v>0</v>
      </c>
      <c r="H56" s="173"/>
      <c r="I56" s="174">
        <f>ROUND(E56*H56,2)</f>
        <v>0</v>
      </c>
      <c r="J56" s="173"/>
      <c r="K56" s="174">
        <f>ROUND(E56*J56,2)</f>
        <v>0</v>
      </c>
      <c r="L56" s="174">
        <v>21</v>
      </c>
      <c r="M56" s="174">
        <f>G56*(1+L56/100)</f>
        <v>0</v>
      </c>
      <c r="N56" s="162">
        <v>0</v>
      </c>
      <c r="O56" s="162">
        <f>ROUND(E56*N56,5)</f>
        <v>0</v>
      </c>
      <c r="P56" s="162">
        <v>0</v>
      </c>
      <c r="Q56" s="162">
        <f>ROUND(E56*P56,5)</f>
        <v>0</v>
      </c>
      <c r="R56" s="162"/>
      <c r="S56" s="162"/>
      <c r="T56" s="163">
        <v>0.83</v>
      </c>
      <c r="U56" s="162">
        <f>ROUND(E56*T56,2)</f>
        <v>8.3</v>
      </c>
      <c r="V56" s="152"/>
      <c r="W56" s="152"/>
      <c r="X56" s="152"/>
      <c r="Y56" s="152"/>
      <c r="Z56" s="152"/>
      <c r="AA56" s="152"/>
      <c r="AB56" s="152"/>
      <c r="AC56" s="152"/>
      <c r="AD56" s="152"/>
      <c r="AE56" s="152" t="s">
        <v>97</v>
      </c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12.75" outlineLevel="1">
      <c r="A57" s="153"/>
      <c r="B57" s="159"/>
      <c r="C57" s="197" t="s">
        <v>166</v>
      </c>
      <c r="D57" s="164"/>
      <c r="E57" s="170">
        <v>10</v>
      </c>
      <c r="F57" s="174"/>
      <c r="G57" s="174"/>
      <c r="H57" s="174"/>
      <c r="I57" s="174"/>
      <c r="J57" s="174"/>
      <c r="K57" s="174"/>
      <c r="L57" s="174"/>
      <c r="M57" s="174"/>
      <c r="N57" s="162"/>
      <c r="O57" s="162"/>
      <c r="P57" s="162"/>
      <c r="Q57" s="162"/>
      <c r="R57" s="162"/>
      <c r="S57" s="162"/>
      <c r="T57" s="163"/>
      <c r="U57" s="162"/>
      <c r="V57" s="152"/>
      <c r="W57" s="152"/>
      <c r="X57" s="152"/>
      <c r="Y57" s="152"/>
      <c r="Z57" s="152"/>
      <c r="AA57" s="152"/>
      <c r="AB57" s="152"/>
      <c r="AC57" s="152"/>
      <c r="AD57" s="152"/>
      <c r="AE57" s="152" t="s">
        <v>99</v>
      </c>
      <c r="AF57" s="152">
        <v>0</v>
      </c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ht="12.75" outlineLevel="1">
      <c r="A58" s="153">
        <v>23</v>
      </c>
      <c r="B58" s="159" t="s">
        <v>167</v>
      </c>
      <c r="C58" s="196" t="s">
        <v>168</v>
      </c>
      <c r="D58" s="161" t="s">
        <v>128</v>
      </c>
      <c r="E58" s="169">
        <v>10</v>
      </c>
      <c r="F58" s="173"/>
      <c r="G58" s="174">
        <f>ROUND(E58*F58,2)</f>
        <v>0</v>
      </c>
      <c r="H58" s="173"/>
      <c r="I58" s="174">
        <f>ROUND(E58*H58,2)</f>
        <v>0</v>
      </c>
      <c r="J58" s="173"/>
      <c r="K58" s="174">
        <f>ROUND(E58*J58,2)</f>
        <v>0</v>
      </c>
      <c r="L58" s="174">
        <v>21</v>
      </c>
      <c r="M58" s="174">
        <f>G58*(1+L58/100)</f>
        <v>0</v>
      </c>
      <c r="N58" s="162">
        <v>0</v>
      </c>
      <c r="O58" s="162">
        <f>ROUND(E58*N58,5)</f>
        <v>0</v>
      </c>
      <c r="P58" s="162">
        <v>0</v>
      </c>
      <c r="Q58" s="162">
        <f>ROUND(E58*P58,5)</f>
        <v>0</v>
      </c>
      <c r="R58" s="162"/>
      <c r="S58" s="162"/>
      <c r="T58" s="163">
        <v>0</v>
      </c>
      <c r="U58" s="162">
        <f>ROUND(E58*T58,2)</f>
        <v>0</v>
      </c>
      <c r="V58" s="152"/>
      <c r="W58" s="152"/>
      <c r="X58" s="152"/>
      <c r="Y58" s="152"/>
      <c r="Z58" s="152"/>
      <c r="AA58" s="152"/>
      <c r="AB58" s="152"/>
      <c r="AC58" s="152"/>
      <c r="AD58" s="152"/>
      <c r="AE58" s="152" t="s">
        <v>97</v>
      </c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12.75" outlineLevel="1">
      <c r="A59" s="153"/>
      <c r="B59" s="159"/>
      <c r="C59" s="197" t="s">
        <v>166</v>
      </c>
      <c r="D59" s="164"/>
      <c r="E59" s="170">
        <v>10</v>
      </c>
      <c r="F59" s="174"/>
      <c r="G59" s="174"/>
      <c r="H59" s="174"/>
      <c r="I59" s="174"/>
      <c r="J59" s="174"/>
      <c r="K59" s="174"/>
      <c r="L59" s="174"/>
      <c r="M59" s="174"/>
      <c r="N59" s="162"/>
      <c r="O59" s="162"/>
      <c r="P59" s="162"/>
      <c r="Q59" s="162"/>
      <c r="R59" s="162"/>
      <c r="S59" s="162"/>
      <c r="T59" s="163"/>
      <c r="U59" s="162"/>
      <c r="V59" s="152"/>
      <c r="W59" s="152"/>
      <c r="X59" s="152"/>
      <c r="Y59" s="152"/>
      <c r="Z59" s="152"/>
      <c r="AA59" s="152"/>
      <c r="AB59" s="152"/>
      <c r="AC59" s="152"/>
      <c r="AD59" s="152"/>
      <c r="AE59" s="152" t="s">
        <v>99</v>
      </c>
      <c r="AF59" s="152">
        <v>0</v>
      </c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ht="12.75" outlineLevel="1">
      <c r="A60" s="153">
        <v>24</v>
      </c>
      <c r="B60" s="159" t="s">
        <v>169</v>
      </c>
      <c r="C60" s="196" t="s">
        <v>170</v>
      </c>
      <c r="D60" s="161" t="s">
        <v>128</v>
      </c>
      <c r="E60" s="169">
        <v>20</v>
      </c>
      <c r="F60" s="173"/>
      <c r="G60" s="174">
        <f>ROUND(E60*F60,2)</f>
        <v>0</v>
      </c>
      <c r="H60" s="173"/>
      <c r="I60" s="174">
        <f>ROUND(E60*H60,2)</f>
        <v>0</v>
      </c>
      <c r="J60" s="173"/>
      <c r="K60" s="174">
        <f>ROUND(E60*J60,2)</f>
        <v>0</v>
      </c>
      <c r="L60" s="174">
        <v>21</v>
      </c>
      <c r="M60" s="174">
        <f>G60*(1+L60/100)</f>
        <v>0</v>
      </c>
      <c r="N60" s="162">
        <v>0</v>
      </c>
      <c r="O60" s="162">
        <f>ROUND(E60*N60,5)</f>
        <v>0</v>
      </c>
      <c r="P60" s="162">
        <v>0</v>
      </c>
      <c r="Q60" s="162">
        <f>ROUND(E60*P60,5)</f>
        <v>0</v>
      </c>
      <c r="R60" s="162"/>
      <c r="S60" s="162"/>
      <c r="T60" s="163">
        <v>0.37</v>
      </c>
      <c r="U60" s="162">
        <f>ROUND(E60*T60,2)</f>
        <v>7.4</v>
      </c>
      <c r="V60" s="152"/>
      <c r="W60" s="152"/>
      <c r="X60" s="152"/>
      <c r="Y60" s="152"/>
      <c r="Z60" s="152"/>
      <c r="AA60" s="152"/>
      <c r="AB60" s="152"/>
      <c r="AC60" s="152"/>
      <c r="AD60" s="152"/>
      <c r="AE60" s="152" t="s">
        <v>97</v>
      </c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12.75" outlineLevel="1">
      <c r="A61" s="153"/>
      <c r="B61" s="159"/>
      <c r="C61" s="197" t="s">
        <v>171</v>
      </c>
      <c r="D61" s="164"/>
      <c r="E61" s="170">
        <v>20</v>
      </c>
      <c r="F61" s="174"/>
      <c r="G61" s="174"/>
      <c r="H61" s="174"/>
      <c r="I61" s="174"/>
      <c r="J61" s="174"/>
      <c r="K61" s="174"/>
      <c r="L61" s="174"/>
      <c r="M61" s="174"/>
      <c r="N61" s="162"/>
      <c r="O61" s="162"/>
      <c r="P61" s="162"/>
      <c r="Q61" s="162"/>
      <c r="R61" s="162"/>
      <c r="S61" s="162"/>
      <c r="T61" s="163"/>
      <c r="U61" s="162"/>
      <c r="V61" s="152"/>
      <c r="W61" s="152"/>
      <c r="X61" s="152"/>
      <c r="Y61" s="152"/>
      <c r="Z61" s="152"/>
      <c r="AA61" s="152"/>
      <c r="AB61" s="152"/>
      <c r="AC61" s="152"/>
      <c r="AD61" s="152"/>
      <c r="AE61" s="152" t="s">
        <v>99</v>
      </c>
      <c r="AF61" s="152">
        <v>0</v>
      </c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ht="12.75" outlineLevel="1">
      <c r="A62" s="153">
        <v>25</v>
      </c>
      <c r="B62" s="159" t="s">
        <v>172</v>
      </c>
      <c r="C62" s="196" t="s">
        <v>173</v>
      </c>
      <c r="D62" s="161" t="s">
        <v>128</v>
      </c>
      <c r="E62" s="169">
        <v>20</v>
      </c>
      <c r="F62" s="173"/>
      <c r="G62" s="174">
        <f>ROUND(E62*F62,2)</f>
        <v>0</v>
      </c>
      <c r="H62" s="173"/>
      <c r="I62" s="174">
        <f>ROUND(E62*H62,2)</f>
        <v>0</v>
      </c>
      <c r="J62" s="173"/>
      <c r="K62" s="174">
        <f>ROUND(E62*J62,2)</f>
        <v>0</v>
      </c>
      <c r="L62" s="174">
        <v>21</v>
      </c>
      <c r="M62" s="174">
        <f>G62*(1+L62/100)</f>
        <v>0</v>
      </c>
      <c r="N62" s="162">
        <v>0.00047</v>
      </c>
      <c r="O62" s="162">
        <f>ROUND(E62*N62,5)</f>
        <v>0.0094</v>
      </c>
      <c r="P62" s="162">
        <v>0</v>
      </c>
      <c r="Q62" s="162">
        <f>ROUND(E62*P62,5)</f>
        <v>0</v>
      </c>
      <c r="R62" s="162"/>
      <c r="S62" s="162"/>
      <c r="T62" s="163">
        <v>0</v>
      </c>
      <c r="U62" s="162">
        <f>ROUND(E62*T62,2)</f>
        <v>0</v>
      </c>
      <c r="V62" s="152"/>
      <c r="W62" s="152"/>
      <c r="X62" s="152"/>
      <c r="Y62" s="152"/>
      <c r="Z62" s="152"/>
      <c r="AA62" s="152"/>
      <c r="AB62" s="152"/>
      <c r="AC62" s="152"/>
      <c r="AD62" s="152"/>
      <c r="AE62" s="152" t="s">
        <v>145</v>
      </c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ht="12.75" outlineLevel="1">
      <c r="A63" s="153">
        <v>26</v>
      </c>
      <c r="B63" s="159" t="s">
        <v>174</v>
      </c>
      <c r="C63" s="196" t="s">
        <v>175</v>
      </c>
      <c r="D63" s="161" t="s">
        <v>128</v>
      </c>
      <c r="E63" s="169">
        <v>5</v>
      </c>
      <c r="F63" s="173"/>
      <c r="G63" s="174">
        <f>ROUND(E63*F63,2)</f>
        <v>0</v>
      </c>
      <c r="H63" s="173"/>
      <c r="I63" s="174">
        <f>ROUND(E63*H63,2)</f>
        <v>0</v>
      </c>
      <c r="J63" s="173"/>
      <c r="K63" s="174">
        <f>ROUND(E63*J63,2)</f>
        <v>0</v>
      </c>
      <c r="L63" s="174">
        <v>21</v>
      </c>
      <c r="M63" s="174">
        <f>G63*(1+L63/100)</f>
        <v>0</v>
      </c>
      <c r="N63" s="162">
        <v>0</v>
      </c>
      <c r="O63" s="162">
        <f>ROUND(E63*N63,5)</f>
        <v>0</v>
      </c>
      <c r="P63" s="162">
        <v>0</v>
      </c>
      <c r="Q63" s="162">
        <f>ROUND(E63*P63,5)</f>
        <v>0</v>
      </c>
      <c r="R63" s="162"/>
      <c r="S63" s="162"/>
      <c r="T63" s="163">
        <v>0.61</v>
      </c>
      <c r="U63" s="162">
        <f>ROUND(E63*T63,2)</f>
        <v>3.05</v>
      </c>
      <c r="V63" s="152"/>
      <c r="W63" s="152"/>
      <c r="X63" s="152"/>
      <c r="Y63" s="152"/>
      <c r="Z63" s="152"/>
      <c r="AA63" s="152"/>
      <c r="AB63" s="152"/>
      <c r="AC63" s="152"/>
      <c r="AD63" s="152"/>
      <c r="AE63" s="152" t="s">
        <v>97</v>
      </c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12.75" outlineLevel="1">
      <c r="A64" s="153"/>
      <c r="B64" s="159"/>
      <c r="C64" s="197" t="s">
        <v>163</v>
      </c>
      <c r="D64" s="164"/>
      <c r="E64" s="170">
        <v>5</v>
      </c>
      <c r="F64" s="174"/>
      <c r="G64" s="174"/>
      <c r="H64" s="174"/>
      <c r="I64" s="174"/>
      <c r="J64" s="174"/>
      <c r="K64" s="174"/>
      <c r="L64" s="174"/>
      <c r="M64" s="174"/>
      <c r="N64" s="162"/>
      <c r="O64" s="162"/>
      <c r="P64" s="162"/>
      <c r="Q64" s="162"/>
      <c r="R64" s="162"/>
      <c r="S64" s="162"/>
      <c r="T64" s="163"/>
      <c r="U64" s="162"/>
      <c r="V64" s="152"/>
      <c r="W64" s="152"/>
      <c r="X64" s="152"/>
      <c r="Y64" s="152"/>
      <c r="Z64" s="152"/>
      <c r="AA64" s="152"/>
      <c r="AB64" s="152"/>
      <c r="AC64" s="152"/>
      <c r="AD64" s="152"/>
      <c r="AE64" s="152" t="s">
        <v>99</v>
      </c>
      <c r="AF64" s="152">
        <v>0</v>
      </c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12.75" outlineLevel="1">
      <c r="A65" s="153">
        <v>27</v>
      </c>
      <c r="B65" s="159" t="s">
        <v>176</v>
      </c>
      <c r="C65" s="196" t="s">
        <v>177</v>
      </c>
      <c r="D65" s="161" t="s">
        <v>128</v>
      </c>
      <c r="E65" s="169">
        <v>5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62">
        <v>0</v>
      </c>
      <c r="O65" s="162">
        <f>ROUND(E65*N65,5)</f>
        <v>0</v>
      </c>
      <c r="P65" s="162">
        <v>0</v>
      </c>
      <c r="Q65" s="162">
        <f>ROUND(E65*P65,5)</f>
        <v>0</v>
      </c>
      <c r="R65" s="162"/>
      <c r="S65" s="162"/>
      <c r="T65" s="163">
        <v>0</v>
      </c>
      <c r="U65" s="162">
        <f>ROUND(E65*T65,2)</f>
        <v>0</v>
      </c>
      <c r="V65" s="152"/>
      <c r="W65" s="152"/>
      <c r="X65" s="152"/>
      <c r="Y65" s="152"/>
      <c r="Z65" s="152"/>
      <c r="AA65" s="152"/>
      <c r="AB65" s="152"/>
      <c r="AC65" s="152"/>
      <c r="AD65" s="152"/>
      <c r="AE65" s="152" t="s">
        <v>97</v>
      </c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12.75" outlineLevel="1">
      <c r="A66" s="153">
        <v>28</v>
      </c>
      <c r="B66" s="159" t="s">
        <v>178</v>
      </c>
      <c r="C66" s="196" t="s">
        <v>179</v>
      </c>
      <c r="D66" s="161" t="s">
        <v>180</v>
      </c>
      <c r="E66" s="169">
        <v>155</v>
      </c>
      <c r="F66" s="173"/>
      <c r="G66" s="174">
        <f>ROUND(E66*F66,2)</f>
        <v>0</v>
      </c>
      <c r="H66" s="173"/>
      <c r="I66" s="174">
        <f>ROUND(E66*H66,2)</f>
        <v>0</v>
      </c>
      <c r="J66" s="173"/>
      <c r="K66" s="174">
        <f>ROUND(E66*J66,2)</f>
        <v>0</v>
      </c>
      <c r="L66" s="174">
        <v>21</v>
      </c>
      <c r="M66" s="174">
        <f>G66*(1+L66/100)</f>
        <v>0</v>
      </c>
      <c r="N66" s="162">
        <v>0</v>
      </c>
      <c r="O66" s="162">
        <f>ROUND(E66*N66,5)</f>
        <v>0</v>
      </c>
      <c r="P66" s="162">
        <v>0</v>
      </c>
      <c r="Q66" s="162">
        <f>ROUND(E66*P66,5)</f>
        <v>0</v>
      </c>
      <c r="R66" s="162"/>
      <c r="S66" s="162"/>
      <c r="T66" s="163">
        <v>0</v>
      </c>
      <c r="U66" s="162">
        <f>ROUND(E66*T66,2)</f>
        <v>0</v>
      </c>
      <c r="V66" s="152"/>
      <c r="W66" s="152"/>
      <c r="X66" s="152"/>
      <c r="Y66" s="152"/>
      <c r="Z66" s="152"/>
      <c r="AA66" s="152"/>
      <c r="AB66" s="152"/>
      <c r="AC66" s="152"/>
      <c r="AD66" s="152"/>
      <c r="AE66" s="152" t="s">
        <v>97</v>
      </c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12.75" outlineLevel="1">
      <c r="A67" s="153"/>
      <c r="B67" s="159"/>
      <c r="C67" s="197" t="s">
        <v>181</v>
      </c>
      <c r="D67" s="164"/>
      <c r="E67" s="170">
        <v>155</v>
      </c>
      <c r="F67" s="174"/>
      <c r="G67" s="174"/>
      <c r="H67" s="174"/>
      <c r="I67" s="174"/>
      <c r="J67" s="174"/>
      <c r="K67" s="174"/>
      <c r="L67" s="174"/>
      <c r="M67" s="174"/>
      <c r="N67" s="162"/>
      <c r="O67" s="162"/>
      <c r="P67" s="162"/>
      <c r="Q67" s="162"/>
      <c r="R67" s="162"/>
      <c r="S67" s="162"/>
      <c r="T67" s="163"/>
      <c r="U67" s="162"/>
      <c r="V67" s="152"/>
      <c r="W67" s="152"/>
      <c r="X67" s="152"/>
      <c r="Y67" s="152"/>
      <c r="Z67" s="152"/>
      <c r="AA67" s="152"/>
      <c r="AB67" s="152"/>
      <c r="AC67" s="152"/>
      <c r="AD67" s="152"/>
      <c r="AE67" s="152" t="s">
        <v>99</v>
      </c>
      <c r="AF67" s="152">
        <v>0</v>
      </c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12.75" outlineLevel="1">
      <c r="A68" s="153">
        <v>29</v>
      </c>
      <c r="B68" s="159" t="s">
        <v>182</v>
      </c>
      <c r="C68" s="196" t="s">
        <v>183</v>
      </c>
      <c r="D68" s="161" t="s">
        <v>128</v>
      </c>
      <c r="E68" s="169">
        <v>11</v>
      </c>
      <c r="F68" s="173"/>
      <c r="G68" s="174">
        <f>ROUND(E68*F68,2)</f>
        <v>0</v>
      </c>
      <c r="H68" s="173"/>
      <c r="I68" s="174">
        <f>ROUND(E68*H68,2)</f>
        <v>0</v>
      </c>
      <c r="J68" s="173"/>
      <c r="K68" s="174">
        <f>ROUND(E68*J68,2)</f>
        <v>0</v>
      </c>
      <c r="L68" s="174">
        <v>21</v>
      </c>
      <c r="M68" s="174">
        <f>G68*(1+L68/100)</f>
        <v>0</v>
      </c>
      <c r="N68" s="162">
        <v>0</v>
      </c>
      <c r="O68" s="162">
        <f>ROUND(E68*N68,5)</f>
        <v>0</v>
      </c>
      <c r="P68" s="162">
        <v>0</v>
      </c>
      <c r="Q68" s="162">
        <f>ROUND(E68*P68,5)</f>
        <v>0</v>
      </c>
      <c r="R68" s="162"/>
      <c r="S68" s="162"/>
      <c r="T68" s="163">
        <v>0</v>
      </c>
      <c r="U68" s="162">
        <f>ROUND(E68*T68,2)</f>
        <v>0</v>
      </c>
      <c r="V68" s="152"/>
      <c r="W68" s="152"/>
      <c r="X68" s="152"/>
      <c r="Y68" s="152"/>
      <c r="Z68" s="152"/>
      <c r="AA68" s="152"/>
      <c r="AB68" s="152"/>
      <c r="AC68" s="152"/>
      <c r="AD68" s="152"/>
      <c r="AE68" s="152" t="s">
        <v>97</v>
      </c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12.75" outlineLevel="1">
      <c r="A69" s="153"/>
      <c r="B69" s="159"/>
      <c r="C69" s="197" t="s">
        <v>184</v>
      </c>
      <c r="D69" s="164"/>
      <c r="E69" s="170">
        <v>11</v>
      </c>
      <c r="F69" s="174"/>
      <c r="G69" s="174"/>
      <c r="H69" s="174"/>
      <c r="I69" s="174"/>
      <c r="J69" s="174"/>
      <c r="K69" s="174"/>
      <c r="L69" s="174"/>
      <c r="M69" s="174"/>
      <c r="N69" s="162"/>
      <c r="O69" s="162"/>
      <c r="P69" s="162"/>
      <c r="Q69" s="162"/>
      <c r="R69" s="162"/>
      <c r="S69" s="162"/>
      <c r="T69" s="163"/>
      <c r="U69" s="162"/>
      <c r="V69" s="152"/>
      <c r="W69" s="152"/>
      <c r="X69" s="152"/>
      <c r="Y69" s="152"/>
      <c r="Z69" s="152"/>
      <c r="AA69" s="152"/>
      <c r="AB69" s="152"/>
      <c r="AC69" s="152"/>
      <c r="AD69" s="152"/>
      <c r="AE69" s="152" t="s">
        <v>99</v>
      </c>
      <c r="AF69" s="152">
        <v>0</v>
      </c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ht="22.5" outlineLevel="1">
      <c r="A70" s="153">
        <v>30</v>
      </c>
      <c r="B70" s="159" t="s">
        <v>185</v>
      </c>
      <c r="C70" s="196" t="s">
        <v>186</v>
      </c>
      <c r="D70" s="161" t="s">
        <v>187</v>
      </c>
      <c r="E70" s="169">
        <v>52</v>
      </c>
      <c r="F70" s="173"/>
      <c r="G70" s="174">
        <f>ROUND(E70*F70,2)</f>
        <v>0</v>
      </c>
      <c r="H70" s="173"/>
      <c r="I70" s="174">
        <f>ROUND(E70*H70,2)</f>
        <v>0</v>
      </c>
      <c r="J70" s="173"/>
      <c r="K70" s="174">
        <f>ROUND(E70*J70,2)</f>
        <v>0</v>
      </c>
      <c r="L70" s="174">
        <v>21</v>
      </c>
      <c r="M70" s="174">
        <f>G70*(1+L70/100)</f>
        <v>0</v>
      </c>
      <c r="N70" s="162">
        <v>0</v>
      </c>
      <c r="O70" s="162">
        <f>ROUND(E70*N70,5)</f>
        <v>0</v>
      </c>
      <c r="P70" s="162">
        <v>0</v>
      </c>
      <c r="Q70" s="162">
        <f>ROUND(E70*P70,5)</f>
        <v>0</v>
      </c>
      <c r="R70" s="162"/>
      <c r="S70" s="162"/>
      <c r="T70" s="163">
        <v>0</v>
      </c>
      <c r="U70" s="162">
        <f>ROUND(E70*T70,2)</f>
        <v>0</v>
      </c>
      <c r="V70" s="152"/>
      <c r="W70" s="152"/>
      <c r="X70" s="152"/>
      <c r="Y70" s="152"/>
      <c r="Z70" s="152"/>
      <c r="AA70" s="152"/>
      <c r="AB70" s="152"/>
      <c r="AC70" s="152"/>
      <c r="AD70" s="152"/>
      <c r="AE70" s="152" t="s">
        <v>97</v>
      </c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ht="12.75" outlineLevel="1">
      <c r="A71" s="153"/>
      <c r="B71" s="159"/>
      <c r="C71" s="197" t="s">
        <v>188</v>
      </c>
      <c r="D71" s="164"/>
      <c r="E71" s="170">
        <v>52</v>
      </c>
      <c r="F71" s="174"/>
      <c r="G71" s="174"/>
      <c r="H71" s="174"/>
      <c r="I71" s="174"/>
      <c r="J71" s="174"/>
      <c r="K71" s="174"/>
      <c r="L71" s="174"/>
      <c r="M71" s="174"/>
      <c r="N71" s="162"/>
      <c r="O71" s="162"/>
      <c r="P71" s="162"/>
      <c r="Q71" s="162"/>
      <c r="R71" s="162"/>
      <c r="S71" s="162"/>
      <c r="T71" s="163"/>
      <c r="U71" s="162"/>
      <c r="V71" s="152"/>
      <c r="W71" s="152"/>
      <c r="X71" s="152"/>
      <c r="Y71" s="152"/>
      <c r="Z71" s="152"/>
      <c r="AA71" s="152"/>
      <c r="AB71" s="152"/>
      <c r="AC71" s="152"/>
      <c r="AD71" s="152"/>
      <c r="AE71" s="152" t="s">
        <v>99</v>
      </c>
      <c r="AF71" s="152">
        <v>0</v>
      </c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ht="22.5" outlineLevel="1">
      <c r="A72" s="153">
        <v>31</v>
      </c>
      <c r="B72" s="159" t="s">
        <v>189</v>
      </c>
      <c r="C72" s="196" t="s">
        <v>190</v>
      </c>
      <c r="D72" s="161" t="s">
        <v>187</v>
      </c>
      <c r="E72" s="169">
        <v>38</v>
      </c>
      <c r="F72" s="173"/>
      <c r="G72" s="174">
        <f>ROUND(E72*F72,2)</f>
        <v>0</v>
      </c>
      <c r="H72" s="173"/>
      <c r="I72" s="174">
        <f>ROUND(E72*H72,2)</f>
        <v>0</v>
      </c>
      <c r="J72" s="173"/>
      <c r="K72" s="174">
        <f>ROUND(E72*J72,2)</f>
        <v>0</v>
      </c>
      <c r="L72" s="174">
        <v>21</v>
      </c>
      <c r="M72" s="174">
        <f>G72*(1+L72/100)</f>
        <v>0</v>
      </c>
      <c r="N72" s="162">
        <v>0</v>
      </c>
      <c r="O72" s="162">
        <f>ROUND(E72*N72,5)</f>
        <v>0</v>
      </c>
      <c r="P72" s="162">
        <v>0</v>
      </c>
      <c r="Q72" s="162">
        <f>ROUND(E72*P72,5)</f>
        <v>0</v>
      </c>
      <c r="R72" s="162"/>
      <c r="S72" s="162"/>
      <c r="T72" s="163">
        <v>0</v>
      </c>
      <c r="U72" s="162">
        <f>ROUND(E72*T72,2)</f>
        <v>0</v>
      </c>
      <c r="V72" s="152"/>
      <c r="W72" s="152"/>
      <c r="X72" s="152"/>
      <c r="Y72" s="152"/>
      <c r="Z72" s="152"/>
      <c r="AA72" s="152"/>
      <c r="AB72" s="152"/>
      <c r="AC72" s="152"/>
      <c r="AD72" s="152"/>
      <c r="AE72" s="152" t="s">
        <v>97</v>
      </c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ht="12.75" outlineLevel="1">
      <c r="A73" s="153"/>
      <c r="B73" s="159"/>
      <c r="C73" s="197" t="s">
        <v>191</v>
      </c>
      <c r="D73" s="164"/>
      <c r="E73" s="170">
        <v>38</v>
      </c>
      <c r="F73" s="174"/>
      <c r="G73" s="174"/>
      <c r="H73" s="174"/>
      <c r="I73" s="174"/>
      <c r="J73" s="174"/>
      <c r="K73" s="174"/>
      <c r="L73" s="174"/>
      <c r="M73" s="174"/>
      <c r="N73" s="162"/>
      <c r="O73" s="162"/>
      <c r="P73" s="162"/>
      <c r="Q73" s="162"/>
      <c r="R73" s="162"/>
      <c r="S73" s="162"/>
      <c r="T73" s="163"/>
      <c r="U73" s="162"/>
      <c r="V73" s="152"/>
      <c r="W73" s="152"/>
      <c r="X73" s="152"/>
      <c r="Y73" s="152"/>
      <c r="Z73" s="152"/>
      <c r="AA73" s="152"/>
      <c r="AB73" s="152"/>
      <c r="AC73" s="152"/>
      <c r="AD73" s="152"/>
      <c r="AE73" s="152" t="s">
        <v>99</v>
      </c>
      <c r="AF73" s="152">
        <v>0</v>
      </c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12.75" outlineLevel="1">
      <c r="A74" s="153">
        <v>32</v>
      </c>
      <c r="B74" s="159" t="s">
        <v>192</v>
      </c>
      <c r="C74" s="196" t="s">
        <v>193</v>
      </c>
      <c r="D74" s="161" t="s">
        <v>128</v>
      </c>
      <c r="E74" s="169">
        <v>4</v>
      </c>
      <c r="F74" s="173"/>
      <c r="G74" s="174">
        <f>ROUND(E74*F74,2)</f>
        <v>0</v>
      </c>
      <c r="H74" s="173"/>
      <c r="I74" s="174">
        <f>ROUND(E74*H74,2)</f>
        <v>0</v>
      </c>
      <c r="J74" s="173"/>
      <c r="K74" s="174">
        <f>ROUND(E74*J74,2)</f>
        <v>0</v>
      </c>
      <c r="L74" s="174">
        <v>21</v>
      </c>
      <c r="M74" s="174">
        <f>G74*(1+L74/100)</f>
        <v>0</v>
      </c>
      <c r="N74" s="162">
        <v>0.00199</v>
      </c>
      <c r="O74" s="162">
        <f>ROUND(E74*N74,5)</f>
        <v>0.00796</v>
      </c>
      <c r="P74" s="162">
        <v>0</v>
      </c>
      <c r="Q74" s="162">
        <f>ROUND(E74*P74,5)</f>
        <v>0</v>
      </c>
      <c r="R74" s="162"/>
      <c r="S74" s="162"/>
      <c r="T74" s="163">
        <v>0</v>
      </c>
      <c r="U74" s="162">
        <f>ROUND(E74*T74,2)</f>
        <v>0</v>
      </c>
      <c r="V74" s="152"/>
      <c r="W74" s="152"/>
      <c r="X74" s="152"/>
      <c r="Y74" s="152"/>
      <c r="Z74" s="152"/>
      <c r="AA74" s="152"/>
      <c r="AB74" s="152"/>
      <c r="AC74" s="152"/>
      <c r="AD74" s="152"/>
      <c r="AE74" s="152" t="s">
        <v>145</v>
      </c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12.75" outlineLevel="1">
      <c r="A75" s="153"/>
      <c r="B75" s="159"/>
      <c r="C75" s="197" t="s">
        <v>194</v>
      </c>
      <c r="D75" s="164"/>
      <c r="E75" s="170">
        <v>4</v>
      </c>
      <c r="F75" s="174"/>
      <c r="G75" s="174"/>
      <c r="H75" s="174"/>
      <c r="I75" s="174"/>
      <c r="J75" s="174"/>
      <c r="K75" s="174"/>
      <c r="L75" s="174"/>
      <c r="M75" s="174"/>
      <c r="N75" s="162"/>
      <c r="O75" s="162"/>
      <c r="P75" s="162"/>
      <c r="Q75" s="162"/>
      <c r="R75" s="162"/>
      <c r="S75" s="162"/>
      <c r="T75" s="163"/>
      <c r="U75" s="162"/>
      <c r="V75" s="152"/>
      <c r="W75" s="152"/>
      <c r="X75" s="152"/>
      <c r="Y75" s="152"/>
      <c r="Z75" s="152"/>
      <c r="AA75" s="152"/>
      <c r="AB75" s="152"/>
      <c r="AC75" s="152"/>
      <c r="AD75" s="152"/>
      <c r="AE75" s="152" t="s">
        <v>99</v>
      </c>
      <c r="AF75" s="152">
        <v>0</v>
      </c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12.75" outlineLevel="1">
      <c r="A76" s="153">
        <v>33</v>
      </c>
      <c r="B76" s="159" t="s">
        <v>195</v>
      </c>
      <c r="C76" s="196" t="s">
        <v>196</v>
      </c>
      <c r="D76" s="161" t="s">
        <v>128</v>
      </c>
      <c r="E76" s="169">
        <v>10</v>
      </c>
      <c r="F76" s="173"/>
      <c r="G76" s="174">
        <f>ROUND(E76*F76,2)</f>
        <v>0</v>
      </c>
      <c r="H76" s="173"/>
      <c r="I76" s="174">
        <f>ROUND(E76*H76,2)</f>
        <v>0</v>
      </c>
      <c r="J76" s="173"/>
      <c r="K76" s="174">
        <f>ROUND(E76*J76,2)</f>
        <v>0</v>
      </c>
      <c r="L76" s="174">
        <v>21</v>
      </c>
      <c r="M76" s="174">
        <f>G76*(1+L76/100)</f>
        <v>0</v>
      </c>
      <c r="N76" s="162">
        <v>0.0014</v>
      </c>
      <c r="O76" s="162">
        <f>ROUND(E76*N76,5)</f>
        <v>0.014</v>
      </c>
      <c r="P76" s="162">
        <v>0</v>
      </c>
      <c r="Q76" s="162">
        <f>ROUND(E76*P76,5)</f>
        <v>0</v>
      </c>
      <c r="R76" s="162"/>
      <c r="S76" s="162"/>
      <c r="T76" s="163">
        <v>0</v>
      </c>
      <c r="U76" s="162">
        <f>ROUND(E76*T76,2)</f>
        <v>0</v>
      </c>
      <c r="V76" s="152"/>
      <c r="W76" s="152"/>
      <c r="X76" s="152"/>
      <c r="Y76" s="152"/>
      <c r="Z76" s="152"/>
      <c r="AA76" s="152"/>
      <c r="AB76" s="152"/>
      <c r="AC76" s="152"/>
      <c r="AD76" s="152"/>
      <c r="AE76" s="152" t="s">
        <v>145</v>
      </c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ht="12.75" outlineLevel="1">
      <c r="A77" s="153"/>
      <c r="B77" s="159"/>
      <c r="C77" s="197" t="s">
        <v>197</v>
      </c>
      <c r="D77" s="164"/>
      <c r="E77" s="170">
        <v>10</v>
      </c>
      <c r="F77" s="174"/>
      <c r="G77" s="174"/>
      <c r="H77" s="174"/>
      <c r="I77" s="174"/>
      <c r="J77" s="174"/>
      <c r="K77" s="174"/>
      <c r="L77" s="174"/>
      <c r="M77" s="174"/>
      <c r="N77" s="162"/>
      <c r="O77" s="162"/>
      <c r="P77" s="162"/>
      <c r="Q77" s="162"/>
      <c r="R77" s="162"/>
      <c r="S77" s="162"/>
      <c r="T77" s="163"/>
      <c r="U77" s="162"/>
      <c r="V77" s="152"/>
      <c r="W77" s="152"/>
      <c r="X77" s="152"/>
      <c r="Y77" s="152"/>
      <c r="Z77" s="152"/>
      <c r="AA77" s="152"/>
      <c r="AB77" s="152"/>
      <c r="AC77" s="152"/>
      <c r="AD77" s="152"/>
      <c r="AE77" s="152" t="s">
        <v>99</v>
      </c>
      <c r="AF77" s="152">
        <v>0</v>
      </c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12.75" outlineLevel="1">
      <c r="A78" s="153">
        <v>34</v>
      </c>
      <c r="B78" s="159" t="s">
        <v>198</v>
      </c>
      <c r="C78" s="196" t="s">
        <v>199</v>
      </c>
      <c r="D78" s="161" t="s">
        <v>128</v>
      </c>
      <c r="E78" s="169">
        <v>21</v>
      </c>
      <c r="F78" s="173"/>
      <c r="G78" s="174">
        <f>ROUND(E78*F78,2)</f>
        <v>0</v>
      </c>
      <c r="H78" s="173"/>
      <c r="I78" s="174">
        <f>ROUND(E78*H78,2)</f>
        <v>0</v>
      </c>
      <c r="J78" s="173"/>
      <c r="K78" s="174">
        <f>ROUND(E78*J78,2)</f>
        <v>0</v>
      </c>
      <c r="L78" s="174">
        <v>21</v>
      </c>
      <c r="M78" s="174">
        <f>G78*(1+L78/100)</f>
        <v>0</v>
      </c>
      <c r="N78" s="162">
        <v>0.0011</v>
      </c>
      <c r="O78" s="162">
        <f>ROUND(E78*N78,5)</f>
        <v>0.0231</v>
      </c>
      <c r="P78" s="162">
        <v>0</v>
      </c>
      <c r="Q78" s="162">
        <f>ROUND(E78*P78,5)</f>
        <v>0</v>
      </c>
      <c r="R78" s="162"/>
      <c r="S78" s="162"/>
      <c r="T78" s="163">
        <v>0</v>
      </c>
      <c r="U78" s="162">
        <f>ROUND(E78*T78,2)</f>
        <v>0</v>
      </c>
      <c r="V78" s="152"/>
      <c r="W78" s="152"/>
      <c r="X78" s="152"/>
      <c r="Y78" s="152"/>
      <c r="Z78" s="152"/>
      <c r="AA78" s="152"/>
      <c r="AB78" s="152"/>
      <c r="AC78" s="152"/>
      <c r="AD78" s="152"/>
      <c r="AE78" s="152" t="s">
        <v>145</v>
      </c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ht="12.75" outlineLevel="1">
      <c r="A79" s="153"/>
      <c r="B79" s="159"/>
      <c r="C79" s="197" t="s">
        <v>200</v>
      </c>
      <c r="D79" s="164"/>
      <c r="E79" s="170">
        <v>21</v>
      </c>
      <c r="F79" s="174"/>
      <c r="G79" s="174"/>
      <c r="H79" s="174"/>
      <c r="I79" s="174"/>
      <c r="J79" s="174"/>
      <c r="K79" s="174"/>
      <c r="L79" s="174"/>
      <c r="M79" s="174"/>
      <c r="N79" s="162"/>
      <c r="O79" s="162"/>
      <c r="P79" s="162"/>
      <c r="Q79" s="162"/>
      <c r="R79" s="162"/>
      <c r="S79" s="162"/>
      <c r="T79" s="163"/>
      <c r="U79" s="162"/>
      <c r="V79" s="152"/>
      <c r="W79" s="152"/>
      <c r="X79" s="152"/>
      <c r="Y79" s="152"/>
      <c r="Z79" s="152"/>
      <c r="AA79" s="152"/>
      <c r="AB79" s="152"/>
      <c r="AC79" s="152"/>
      <c r="AD79" s="152"/>
      <c r="AE79" s="152" t="s">
        <v>99</v>
      </c>
      <c r="AF79" s="152">
        <v>0</v>
      </c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ht="12.75" outlineLevel="1">
      <c r="A80" s="153">
        <v>35</v>
      </c>
      <c r="B80" s="159" t="s">
        <v>201</v>
      </c>
      <c r="C80" s="196" t="s">
        <v>202</v>
      </c>
      <c r="D80" s="161" t="s">
        <v>128</v>
      </c>
      <c r="E80" s="169">
        <v>34</v>
      </c>
      <c r="F80" s="173"/>
      <c r="G80" s="174">
        <f>ROUND(E80*F80,2)</f>
        <v>0</v>
      </c>
      <c r="H80" s="173"/>
      <c r="I80" s="174">
        <f>ROUND(E80*H80,2)</f>
        <v>0</v>
      </c>
      <c r="J80" s="173"/>
      <c r="K80" s="174">
        <f>ROUND(E80*J80,2)</f>
        <v>0</v>
      </c>
      <c r="L80" s="174">
        <v>21</v>
      </c>
      <c r="M80" s="174">
        <f>G80*(1+L80/100)</f>
        <v>0</v>
      </c>
      <c r="N80" s="162">
        <v>0.00065</v>
      </c>
      <c r="O80" s="162">
        <f>ROUND(E80*N80,5)</f>
        <v>0.0221</v>
      </c>
      <c r="P80" s="162">
        <v>0</v>
      </c>
      <c r="Q80" s="162">
        <f>ROUND(E80*P80,5)</f>
        <v>0</v>
      </c>
      <c r="R80" s="162"/>
      <c r="S80" s="162"/>
      <c r="T80" s="163">
        <v>0</v>
      </c>
      <c r="U80" s="162">
        <f>ROUND(E80*T80,2)</f>
        <v>0</v>
      </c>
      <c r="V80" s="152"/>
      <c r="W80" s="152"/>
      <c r="X80" s="152"/>
      <c r="Y80" s="152"/>
      <c r="Z80" s="152"/>
      <c r="AA80" s="152"/>
      <c r="AB80" s="152"/>
      <c r="AC80" s="152"/>
      <c r="AD80" s="152"/>
      <c r="AE80" s="152" t="s">
        <v>145</v>
      </c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12.75" outlineLevel="1">
      <c r="A81" s="153"/>
      <c r="B81" s="159"/>
      <c r="C81" s="197" t="s">
        <v>203</v>
      </c>
      <c r="D81" s="164"/>
      <c r="E81" s="170">
        <v>34</v>
      </c>
      <c r="F81" s="174"/>
      <c r="G81" s="174"/>
      <c r="H81" s="174"/>
      <c r="I81" s="174"/>
      <c r="J81" s="174"/>
      <c r="K81" s="174"/>
      <c r="L81" s="174"/>
      <c r="M81" s="174"/>
      <c r="N81" s="162"/>
      <c r="O81" s="162"/>
      <c r="P81" s="162"/>
      <c r="Q81" s="162"/>
      <c r="R81" s="162"/>
      <c r="S81" s="162"/>
      <c r="T81" s="163"/>
      <c r="U81" s="162"/>
      <c r="V81" s="152"/>
      <c r="W81" s="152"/>
      <c r="X81" s="152"/>
      <c r="Y81" s="152"/>
      <c r="Z81" s="152"/>
      <c r="AA81" s="152"/>
      <c r="AB81" s="152"/>
      <c r="AC81" s="152"/>
      <c r="AD81" s="152"/>
      <c r="AE81" s="152" t="s">
        <v>99</v>
      </c>
      <c r="AF81" s="152">
        <v>0</v>
      </c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22.5" outlineLevel="1">
      <c r="A82" s="153">
        <v>36</v>
      </c>
      <c r="B82" s="159" t="s">
        <v>204</v>
      </c>
      <c r="C82" s="196" t="s">
        <v>205</v>
      </c>
      <c r="D82" s="161" t="s">
        <v>206</v>
      </c>
      <c r="E82" s="169">
        <v>1</v>
      </c>
      <c r="F82" s="173"/>
      <c r="G82" s="174">
        <f>ROUND(E82*F82,2)</f>
        <v>0</v>
      </c>
      <c r="H82" s="173"/>
      <c r="I82" s="174">
        <f>ROUND(E82*H82,2)</f>
        <v>0</v>
      </c>
      <c r="J82" s="173"/>
      <c r="K82" s="174">
        <f>ROUND(E82*J82,2)</f>
        <v>0</v>
      </c>
      <c r="L82" s="174">
        <v>21</v>
      </c>
      <c r="M82" s="174">
        <f>G82*(1+L82/100)</f>
        <v>0</v>
      </c>
      <c r="N82" s="162">
        <v>0</v>
      </c>
      <c r="O82" s="162">
        <f>ROUND(E82*N82,5)</f>
        <v>0</v>
      </c>
      <c r="P82" s="162">
        <v>0</v>
      </c>
      <c r="Q82" s="162">
        <f>ROUND(E82*P82,5)</f>
        <v>0</v>
      </c>
      <c r="R82" s="162"/>
      <c r="S82" s="162"/>
      <c r="T82" s="163">
        <v>0</v>
      </c>
      <c r="U82" s="162">
        <f>ROUND(E82*T82,2)</f>
        <v>0</v>
      </c>
      <c r="V82" s="152"/>
      <c r="W82" s="152"/>
      <c r="X82" s="152"/>
      <c r="Y82" s="152"/>
      <c r="Z82" s="152"/>
      <c r="AA82" s="152"/>
      <c r="AB82" s="152"/>
      <c r="AC82" s="152"/>
      <c r="AD82" s="152"/>
      <c r="AE82" s="152" t="s">
        <v>97</v>
      </c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ht="12.75" outlineLevel="1">
      <c r="A83" s="153">
        <v>37</v>
      </c>
      <c r="B83" s="159" t="s">
        <v>207</v>
      </c>
      <c r="C83" s="196" t="s">
        <v>208</v>
      </c>
      <c r="D83" s="161" t="s">
        <v>0</v>
      </c>
      <c r="E83" s="169">
        <v>5645.68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62">
        <v>0</v>
      </c>
      <c r="O83" s="162">
        <f>ROUND(E83*N83,5)</f>
        <v>0</v>
      </c>
      <c r="P83" s="162">
        <v>0</v>
      </c>
      <c r="Q83" s="162">
        <f>ROUND(E83*P83,5)</f>
        <v>0</v>
      </c>
      <c r="R83" s="162"/>
      <c r="S83" s="162"/>
      <c r="T83" s="163">
        <v>0</v>
      </c>
      <c r="U83" s="162">
        <f>ROUND(E83*T83,2)</f>
        <v>0</v>
      </c>
      <c r="V83" s="152"/>
      <c r="W83" s="152"/>
      <c r="X83" s="152"/>
      <c r="Y83" s="152"/>
      <c r="Z83" s="152"/>
      <c r="AA83" s="152"/>
      <c r="AB83" s="152"/>
      <c r="AC83" s="152"/>
      <c r="AD83" s="152"/>
      <c r="AE83" s="152" t="s">
        <v>97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31" ht="12.75">
      <c r="A84" s="154" t="s">
        <v>92</v>
      </c>
      <c r="B84" s="160" t="s">
        <v>65</v>
      </c>
      <c r="C84" s="198" t="s">
        <v>26</v>
      </c>
      <c r="D84" s="165"/>
      <c r="E84" s="171"/>
      <c r="F84" s="175"/>
      <c r="G84" s="175">
        <f>SUMIF(AE85:AE88,"&lt;&gt;NOR",G85:G88)</f>
        <v>0</v>
      </c>
      <c r="H84" s="175"/>
      <c r="I84" s="175">
        <f>SUM(I85:I88)</f>
        <v>0</v>
      </c>
      <c r="J84" s="175"/>
      <c r="K84" s="175">
        <f>SUM(K85:K88)</f>
        <v>0</v>
      </c>
      <c r="L84" s="175"/>
      <c r="M84" s="175">
        <f>SUM(M85:M88)</f>
        <v>0</v>
      </c>
      <c r="N84" s="166"/>
      <c r="O84" s="166">
        <f>SUM(O85:O88)</f>
        <v>0</v>
      </c>
      <c r="P84" s="166"/>
      <c r="Q84" s="166">
        <f>SUM(Q85:Q88)</f>
        <v>0</v>
      </c>
      <c r="R84" s="166"/>
      <c r="S84" s="166"/>
      <c r="T84" s="167"/>
      <c r="U84" s="166">
        <f>SUM(U85:U88)</f>
        <v>0</v>
      </c>
      <c r="AE84" t="s">
        <v>93</v>
      </c>
    </row>
    <row r="85" spans="1:60" ht="12.75" outlineLevel="1">
      <c r="A85" s="153">
        <v>38</v>
      </c>
      <c r="B85" s="159" t="s">
        <v>209</v>
      </c>
      <c r="C85" s="196" t="s">
        <v>210</v>
      </c>
      <c r="D85" s="161" t="s">
        <v>0</v>
      </c>
      <c r="E85" s="169">
        <v>1</v>
      </c>
      <c r="F85" s="173"/>
      <c r="G85" s="174">
        <f>ROUND(E85*F85,2)</f>
        <v>0</v>
      </c>
      <c r="H85" s="173"/>
      <c r="I85" s="174">
        <f>ROUND(E85*H85,2)</f>
        <v>0</v>
      </c>
      <c r="J85" s="173"/>
      <c r="K85" s="174">
        <f>ROUND(E85*J85,2)</f>
        <v>0</v>
      </c>
      <c r="L85" s="174">
        <v>21</v>
      </c>
      <c r="M85" s="174">
        <f>G85*(1+L85/100)</f>
        <v>0</v>
      </c>
      <c r="N85" s="162">
        <v>0</v>
      </c>
      <c r="O85" s="162">
        <f>ROUND(E85*N85,5)</f>
        <v>0</v>
      </c>
      <c r="P85" s="162">
        <v>0</v>
      </c>
      <c r="Q85" s="162">
        <f>ROUND(E85*P85,5)</f>
        <v>0</v>
      </c>
      <c r="R85" s="162"/>
      <c r="S85" s="162"/>
      <c r="T85" s="163">
        <v>0</v>
      </c>
      <c r="U85" s="162">
        <f>ROUND(E85*T85,2)</f>
        <v>0</v>
      </c>
      <c r="V85" s="152"/>
      <c r="W85" s="152"/>
      <c r="X85" s="152"/>
      <c r="Y85" s="152"/>
      <c r="Z85" s="152"/>
      <c r="AA85" s="152"/>
      <c r="AB85" s="152"/>
      <c r="AC85" s="152"/>
      <c r="AD85" s="152"/>
      <c r="AE85" s="152" t="s">
        <v>97</v>
      </c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ht="12.75" outlineLevel="1">
      <c r="A86" s="153">
        <v>39</v>
      </c>
      <c r="B86" s="159" t="s">
        <v>211</v>
      </c>
      <c r="C86" s="196" t="s">
        <v>212</v>
      </c>
      <c r="D86" s="161" t="s">
        <v>0</v>
      </c>
      <c r="E86" s="169">
        <v>5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62">
        <v>0</v>
      </c>
      <c r="O86" s="162">
        <f>ROUND(E86*N86,5)</f>
        <v>0</v>
      </c>
      <c r="P86" s="162">
        <v>0</v>
      </c>
      <c r="Q86" s="162">
        <f>ROUND(E86*P86,5)</f>
        <v>0</v>
      </c>
      <c r="R86" s="162"/>
      <c r="S86" s="162"/>
      <c r="T86" s="163">
        <v>0</v>
      </c>
      <c r="U86" s="162">
        <f>ROUND(E86*T86,2)</f>
        <v>0</v>
      </c>
      <c r="V86" s="152"/>
      <c r="W86" s="152"/>
      <c r="X86" s="152"/>
      <c r="Y86" s="152"/>
      <c r="Z86" s="152"/>
      <c r="AA86" s="152"/>
      <c r="AB86" s="152"/>
      <c r="AC86" s="152"/>
      <c r="AD86" s="152"/>
      <c r="AE86" s="152" t="s">
        <v>97</v>
      </c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ht="12.75" outlineLevel="1">
      <c r="A87" s="153">
        <v>40</v>
      </c>
      <c r="B87" s="159" t="s">
        <v>213</v>
      </c>
      <c r="C87" s="196" t="s">
        <v>214</v>
      </c>
      <c r="D87" s="161" t="s">
        <v>0</v>
      </c>
      <c r="E87" s="169">
        <v>1</v>
      </c>
      <c r="F87" s="173"/>
      <c r="G87" s="174">
        <f>ROUND(E87*F87,2)</f>
        <v>0</v>
      </c>
      <c r="H87" s="173"/>
      <c r="I87" s="174">
        <f>ROUND(E87*H87,2)</f>
        <v>0</v>
      </c>
      <c r="J87" s="173"/>
      <c r="K87" s="174">
        <f>ROUND(E87*J87,2)</f>
        <v>0</v>
      </c>
      <c r="L87" s="174">
        <v>21</v>
      </c>
      <c r="M87" s="174">
        <f>G87*(1+L87/100)</f>
        <v>0</v>
      </c>
      <c r="N87" s="162">
        <v>0</v>
      </c>
      <c r="O87" s="162">
        <f>ROUND(E87*N87,5)</f>
        <v>0</v>
      </c>
      <c r="P87" s="162">
        <v>0</v>
      </c>
      <c r="Q87" s="162">
        <f>ROUND(E87*P87,5)</f>
        <v>0</v>
      </c>
      <c r="R87" s="162"/>
      <c r="S87" s="162"/>
      <c r="T87" s="163">
        <v>0</v>
      </c>
      <c r="U87" s="162">
        <f>ROUND(E87*T87,2)</f>
        <v>0</v>
      </c>
      <c r="V87" s="152"/>
      <c r="W87" s="152"/>
      <c r="X87" s="152"/>
      <c r="Y87" s="152"/>
      <c r="Z87" s="152"/>
      <c r="AA87" s="152"/>
      <c r="AB87" s="152"/>
      <c r="AC87" s="152"/>
      <c r="AD87" s="152"/>
      <c r="AE87" s="152" t="s">
        <v>97</v>
      </c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ht="12.75" outlineLevel="1">
      <c r="A88" s="184">
        <v>41</v>
      </c>
      <c r="B88" s="185" t="s">
        <v>215</v>
      </c>
      <c r="C88" s="200" t="s">
        <v>216</v>
      </c>
      <c r="D88" s="186" t="s">
        <v>0</v>
      </c>
      <c r="E88" s="187">
        <v>3</v>
      </c>
      <c r="F88" s="188"/>
      <c r="G88" s="189">
        <f>ROUND(E88*F88,2)</f>
        <v>0</v>
      </c>
      <c r="H88" s="188"/>
      <c r="I88" s="189">
        <f>ROUND(E88*H88,2)</f>
        <v>0</v>
      </c>
      <c r="J88" s="188"/>
      <c r="K88" s="189">
        <f>ROUND(E88*J88,2)</f>
        <v>0</v>
      </c>
      <c r="L88" s="189">
        <v>21</v>
      </c>
      <c r="M88" s="189">
        <f>G88*(1+L88/100)</f>
        <v>0</v>
      </c>
      <c r="N88" s="190">
        <v>0</v>
      </c>
      <c r="O88" s="190">
        <f>ROUND(E88*N88,5)</f>
        <v>0</v>
      </c>
      <c r="P88" s="190">
        <v>0</v>
      </c>
      <c r="Q88" s="190">
        <f>ROUND(E88*P88,5)</f>
        <v>0</v>
      </c>
      <c r="R88" s="190"/>
      <c r="S88" s="190"/>
      <c r="T88" s="191">
        <v>0</v>
      </c>
      <c r="U88" s="190">
        <f>ROUND(E88*T88,2)</f>
        <v>0</v>
      </c>
      <c r="V88" s="152"/>
      <c r="W88" s="152"/>
      <c r="X88" s="152"/>
      <c r="Y88" s="152"/>
      <c r="Z88" s="152"/>
      <c r="AA88" s="152"/>
      <c r="AB88" s="152"/>
      <c r="AC88" s="152"/>
      <c r="AD88" s="152"/>
      <c r="AE88" s="152" t="s">
        <v>97</v>
      </c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30" ht="12.75">
      <c r="A89" s="6"/>
      <c r="B89" s="7" t="s">
        <v>217</v>
      </c>
      <c r="C89" s="201" t="s">
        <v>217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AC89">
        <v>15</v>
      </c>
      <c r="AD89">
        <v>21</v>
      </c>
    </row>
    <row r="90" spans="1:31" ht="12.75">
      <c r="A90" s="192"/>
      <c r="B90" s="193">
        <v>26</v>
      </c>
      <c r="C90" s="202" t="s">
        <v>217</v>
      </c>
      <c r="D90" s="194"/>
      <c r="E90" s="194"/>
      <c r="F90" s="194"/>
      <c r="G90" s="195">
        <f>G8+G25+G27+G84</f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AC90">
        <f>SUMIF(L7:L88,AC89,G7:G88)</f>
        <v>0</v>
      </c>
      <c r="AD90">
        <f>SUMIF(L7:L88,AD89,G7:G88)</f>
        <v>0</v>
      </c>
      <c r="AE90" t="s">
        <v>218</v>
      </c>
    </row>
    <row r="91" spans="1:21" ht="12.75">
      <c r="A91" s="6"/>
      <c r="B91" s="7" t="s">
        <v>217</v>
      </c>
      <c r="C91" s="201" t="s">
        <v>217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>
      <c r="A92" s="6"/>
      <c r="B92" s="7" t="s">
        <v>217</v>
      </c>
      <c r="C92" s="201" t="s">
        <v>217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264">
        <v>33</v>
      </c>
      <c r="B93" s="264"/>
      <c r="C93" s="26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31" ht="12.75">
      <c r="A94" s="266"/>
      <c r="B94" s="267"/>
      <c r="C94" s="268"/>
      <c r="D94" s="267"/>
      <c r="E94" s="267"/>
      <c r="F94" s="267"/>
      <c r="G94" s="26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AE94" t="s">
        <v>219</v>
      </c>
    </row>
    <row r="95" spans="1:21" ht="12.75">
      <c r="A95" s="270"/>
      <c r="B95" s="271"/>
      <c r="C95" s="272"/>
      <c r="D95" s="271"/>
      <c r="E95" s="271"/>
      <c r="F95" s="271"/>
      <c r="G95" s="27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>
      <c r="A96" s="270"/>
      <c r="B96" s="271"/>
      <c r="C96" s="272"/>
      <c r="D96" s="271"/>
      <c r="E96" s="271"/>
      <c r="F96" s="271"/>
      <c r="G96" s="27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>
      <c r="A97" s="270"/>
      <c r="B97" s="271"/>
      <c r="C97" s="272"/>
      <c r="D97" s="271"/>
      <c r="E97" s="271"/>
      <c r="F97" s="271"/>
      <c r="G97" s="27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274"/>
      <c r="B98" s="275"/>
      <c r="C98" s="276"/>
      <c r="D98" s="275"/>
      <c r="E98" s="275"/>
      <c r="F98" s="275"/>
      <c r="G98" s="2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6"/>
      <c r="B99" s="7" t="s">
        <v>217</v>
      </c>
      <c r="C99" s="201" t="s">
        <v>217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3:31" ht="12.75">
      <c r="C100" s="203"/>
      <c r="AE100" t="s">
        <v>220</v>
      </c>
    </row>
  </sheetData>
  <sheetProtection password="CC1D" sheet="1"/>
  <mergeCells count="6">
    <mergeCell ref="A1:G1"/>
    <mergeCell ref="C2:G2"/>
    <mergeCell ref="C3:G3"/>
    <mergeCell ref="C4:G4"/>
    <mergeCell ref="A93:C93"/>
    <mergeCell ref="A94:G98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Terka</dc:creator>
  <cp:keywords/>
  <dc:description/>
  <cp:lastModifiedBy>Bc. Petr Šámal</cp:lastModifiedBy>
  <cp:lastPrinted>2014-02-28T09:52:57Z</cp:lastPrinted>
  <dcterms:created xsi:type="dcterms:W3CDTF">2009-04-08T07:15:50Z</dcterms:created>
  <dcterms:modified xsi:type="dcterms:W3CDTF">2023-02-21T08:05:10Z</dcterms:modified>
  <cp:category/>
  <cp:version/>
  <cp:contentType/>
  <cp:contentStatus/>
</cp:coreProperties>
</file>