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VZ - mimo NEN\2022_3 - Osvětlení kolektorů\"/>
    </mc:Choice>
  </mc:AlternateContent>
  <bookViews>
    <workbookView xWindow="-12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Pol'!$A$1:$U$67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7" i="12" l="1"/>
  <c r="G39" i="1" s="1"/>
  <c r="G9" i="12"/>
  <c r="M9" i="12" s="1"/>
  <c r="I9" i="12"/>
  <c r="K9" i="12"/>
  <c r="O9" i="12"/>
  <c r="Q9" i="12"/>
  <c r="U9" i="12"/>
  <c r="G11" i="12"/>
  <c r="M11" i="12" s="1"/>
  <c r="I11" i="12"/>
  <c r="K11" i="12"/>
  <c r="O11" i="12"/>
  <c r="Q11" i="12"/>
  <c r="U11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6" i="12"/>
  <c r="M16" i="12" s="1"/>
  <c r="I16" i="12"/>
  <c r="K16" i="12"/>
  <c r="O16" i="12"/>
  <c r="Q16" i="12"/>
  <c r="U16" i="12"/>
  <c r="G18" i="12"/>
  <c r="I18" i="12"/>
  <c r="I17" i="12" s="1"/>
  <c r="K18" i="12"/>
  <c r="O18" i="12"/>
  <c r="Q18" i="12"/>
  <c r="U18" i="12"/>
  <c r="U17" i="12" s="1"/>
  <c r="G19" i="12"/>
  <c r="M19" i="12" s="1"/>
  <c r="I19" i="12"/>
  <c r="K19" i="12"/>
  <c r="O19" i="12"/>
  <c r="Q19" i="12"/>
  <c r="U19" i="12"/>
  <c r="U20" i="12"/>
  <c r="G21" i="12"/>
  <c r="M21" i="12" s="1"/>
  <c r="I21" i="12"/>
  <c r="I20" i="12" s="1"/>
  <c r="K21" i="12"/>
  <c r="O21" i="12"/>
  <c r="Q21" i="12"/>
  <c r="U21" i="12"/>
  <c r="G22" i="12"/>
  <c r="M22" i="12" s="1"/>
  <c r="I22" i="12"/>
  <c r="K22" i="12"/>
  <c r="O22" i="12"/>
  <c r="Q22" i="12"/>
  <c r="U22" i="12"/>
  <c r="G24" i="12"/>
  <c r="M24" i="12" s="1"/>
  <c r="I24" i="12"/>
  <c r="K24" i="12"/>
  <c r="O24" i="12"/>
  <c r="Q24" i="12"/>
  <c r="U24" i="12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I30" i="12"/>
  <c r="K30" i="12"/>
  <c r="M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8" i="12"/>
  <c r="I48" i="12"/>
  <c r="K48" i="12"/>
  <c r="O48" i="12"/>
  <c r="Q48" i="12"/>
  <c r="U48" i="12"/>
  <c r="G49" i="12"/>
  <c r="I49" i="12"/>
  <c r="K49" i="12"/>
  <c r="M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K47" i="12" s="1"/>
  <c r="O54" i="12"/>
  <c r="Q54" i="12"/>
  <c r="U54" i="12"/>
  <c r="G55" i="12"/>
  <c r="M55" i="12" s="1"/>
  <c r="I55" i="12"/>
  <c r="K55" i="12"/>
  <c r="O55" i="12"/>
  <c r="Q55" i="12"/>
  <c r="U55" i="12"/>
  <c r="I20" i="1"/>
  <c r="I17" i="1"/>
  <c r="G27" i="1"/>
  <c r="J28" i="1"/>
  <c r="J26" i="1"/>
  <c r="G38" i="1"/>
  <c r="F38" i="1"/>
  <c r="H32" i="1"/>
  <c r="J23" i="1"/>
  <c r="J24" i="1"/>
  <c r="J25" i="1"/>
  <c r="J27" i="1"/>
  <c r="E24" i="1"/>
  <c r="E26" i="1"/>
  <c r="AC57" i="12" l="1"/>
  <c r="F39" i="1" s="1"/>
  <c r="F40" i="1" s="1"/>
  <c r="G23" i="1" s="1"/>
  <c r="G8" i="12"/>
  <c r="I47" i="1" s="1"/>
  <c r="I16" i="1" s="1"/>
  <c r="G40" i="1"/>
  <c r="G25" i="1" s="1"/>
  <c r="G26" i="1" s="1"/>
  <c r="M20" i="12"/>
  <c r="O47" i="12"/>
  <c r="G47" i="12"/>
  <c r="I51" i="1" s="1"/>
  <c r="I19" i="1" s="1"/>
  <c r="G20" i="12"/>
  <c r="I49" i="1" s="1"/>
  <c r="K17" i="12"/>
  <c r="Q17" i="12"/>
  <c r="G17" i="12"/>
  <c r="I48" i="1" s="1"/>
  <c r="O8" i="12"/>
  <c r="U8" i="12"/>
  <c r="I8" i="12"/>
  <c r="I47" i="12"/>
  <c r="M48" i="12"/>
  <c r="M47" i="12" s="1"/>
  <c r="K23" i="12"/>
  <c r="Q20" i="12"/>
  <c r="O20" i="12"/>
  <c r="O17" i="12"/>
  <c r="Q8" i="12"/>
  <c r="O23" i="12"/>
  <c r="U23" i="12"/>
  <c r="U47" i="12"/>
  <c r="Q47" i="12"/>
  <c r="I23" i="12"/>
  <c r="Q23" i="12"/>
  <c r="K20" i="12"/>
  <c r="K8" i="12"/>
  <c r="M23" i="12"/>
  <c r="M8" i="12"/>
  <c r="G23" i="12"/>
  <c r="I50" i="1" s="1"/>
  <c r="M18" i="12"/>
  <c r="M17" i="12" s="1"/>
  <c r="I52" i="1" l="1"/>
  <c r="H39" i="1"/>
  <c r="G57" i="12"/>
  <c r="G28" i="1"/>
  <c r="I18" i="1"/>
  <c r="I21" i="1" s="1"/>
  <c r="G24" i="1"/>
  <c r="G29" i="1" s="1"/>
  <c r="H40" i="1" l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<sst xmlns="http://schemas.openxmlformats.org/spreadsheetml/2006/main" count="318" uniqueCount="189">
  <si>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</si>
  <si>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</si>
  <si>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</si>
  <si>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</si>
  <si>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</si>
  <si>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</si>
  <si>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</si>
  <si>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</si>
  <si>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</si>
  <si>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</si>
  <si>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</si>
  <si>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</si>
  <si>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</si>
  <si>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</si>
  <si>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</si>
  <si>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</si>
  <si>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</si>
  <si>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</si>
  <si>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</si>
  <si>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</si>
  <si>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</si>
  <si>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</si>
  <si>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</si>
  <si>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</si>
  <si>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</si>
  <si>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</si>
  <si>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</si>
  <si>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</si>
  <si>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</si>
  <si>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</si>
  <si>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</si>
  <si>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</si>
  <si>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</si>
  <si>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</si>
  <si>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</si>
  <si>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</si>
  <si>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</si>
  <si>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</si>
  <si>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</si>
  <si>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</si>
  <si>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</si>
  <si>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</si>
  <si>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</si>
  <si>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Podřipská 1, Horní Beřkovice</t>
  </si>
  <si>
    <t>Rozpočet:</t>
  </si>
  <si>
    <t>Misto</t>
  </si>
  <si>
    <t>Ing. Tereza Vostrovská, Litoměřická 13, 411 64 Vrbice u Roudnice nad Labem</t>
  </si>
  <si>
    <t>Osvětlení a nové trasy pro pokládku kabelů v kolektorech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</si>
  <si>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</si>
  <si>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</si>
  <si>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</si>
  <si>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</si>
  <si>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</si>
  <si>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</si>
  <si>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</si>
  <si>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</si>
  <si>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</si>
  <si>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</si>
  <si>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</si>
  <si>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97</t>
  </si>
  <si>
    <t>Prorážení otvorů</t>
  </si>
  <si>
    <t>M21</t>
  </si>
  <si>
    <t>Elektromontáže</t>
  </si>
  <si>
    <t>M46</t>
  </si>
  <si>
    <t>Zemní práce při montážích</t>
  </si>
  <si>
    <t>M65</t>
  </si>
  <si>
    <t>Elektroinstalace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</si>
  <si>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</si>
  <si>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</si>
  <si>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</si>
  <si>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</si>
  <si>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</si>
  <si>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</si>
  <si>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</si>
  <si>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</si>
  <si>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</si>
  <si>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</si>
  <si>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</si>
  <si>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</si>
  <si>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</si>
  <si>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</si>
  <si>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</si>
  <si>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</si>
  <si>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</si>
  <si>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</si>
  <si>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</si>
  <si>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</si>
  <si>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</si>
  <si>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</si>
  <si>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</si>
  <si>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</si>
  <si>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</si>
  <si>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</si>
  <si>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</si>
  <si>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</si>
  <si>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</si>
  <si>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979082111R00</t>
  </si>
  <si>
    <t>Vnitrostaveništní doprava suti do 10 m</t>
  </si>
  <si>
    <t>t</t>
  </si>
  <si>
    <t>POL1_0</t>
  </si>
  <si>
    <t>odhad množství suti:2,5</t>
  </si>
  <si>
    <t>VV</t>
  </si>
  <si>
    <t>979082121R00</t>
  </si>
  <si>
    <t>Příplatek k vnitrost. dopravě suti za dalších 5 m</t>
  </si>
  <si>
    <t>8*2,5</t>
  </si>
  <si>
    <t>979081111R00</t>
  </si>
  <si>
    <t>Odvoz suti a vybour. hmot na skládku do 1 km</t>
  </si>
  <si>
    <t>979081121R00</t>
  </si>
  <si>
    <t>Příplatek k odvozu za každý další 1 km</t>
  </si>
  <si>
    <t>24*2,5</t>
  </si>
  <si>
    <t>979999999R00</t>
  </si>
  <si>
    <t>Poplatek za skládku 10 % příměsí</t>
  </si>
  <si>
    <t>210111031R00</t>
  </si>
  <si>
    <t>Zásuvka domovní v krabici, venkovní</t>
  </si>
  <si>
    <t>kus</t>
  </si>
  <si>
    <t>xx6</t>
  </si>
  <si>
    <t>Zásuvka povrchová, bílá, IP 44</t>
  </si>
  <si>
    <t>460680023RT3</t>
  </si>
  <si>
    <t>Průraz zdivem v cihlové zdi tloušťky 45 cm, plochy do 0,09 m2</t>
  </si>
  <si>
    <t>460680025RT1</t>
  </si>
  <si>
    <t>Průraz zdivem v cihlové zdi tloušťky do 100 cm, plochy do 0,25 m2</t>
  </si>
  <si>
    <t>650011112R00</t>
  </si>
  <si>
    <t>Montáž žlabu kabelového drátěného šířky do 300 mm</t>
  </si>
  <si>
    <t>m</t>
  </si>
  <si>
    <t>553473902RX</t>
  </si>
  <si>
    <t>Žlab kabelový drátěný 50X200X0, délka 2,0 m</t>
  </si>
  <si>
    <t>POL3_0</t>
  </si>
  <si>
    <t>55347553RX</t>
  </si>
  <si>
    <t>Podpěra na stěnu 200 (nosník)</t>
  </si>
  <si>
    <t>xx1</t>
  </si>
  <si>
    <t>Držák rozvodných krabic</t>
  </si>
  <si>
    <t>xx2</t>
  </si>
  <si>
    <t xml:space="preserve">Držák závitové tyče </t>
  </si>
  <si>
    <t>55360211.AR</t>
  </si>
  <si>
    <t>Hmoždinka kovová M8x30</t>
  </si>
  <si>
    <t>5531203111RX</t>
  </si>
  <si>
    <t>Závitová tyč M8, l = 1 m</t>
  </si>
  <si>
    <t>5531200634RX</t>
  </si>
  <si>
    <t>Spojka pro kabelový žlab</t>
  </si>
  <si>
    <t>xx3</t>
  </si>
  <si>
    <t xml:space="preserve">Spojka uzemňovací </t>
  </si>
  <si>
    <t>650101521R00</t>
  </si>
  <si>
    <t>Montáž svítidla stropního přisazeného</t>
  </si>
  <si>
    <t>xx4</t>
  </si>
  <si>
    <t>Přisazené stropní svítidlo, 100W IP44 - bílá</t>
  </si>
  <si>
    <t>xx5</t>
  </si>
  <si>
    <t>Žárovka čirá otřesuvzdorná, 25W A55 240V E27</t>
  </si>
  <si>
    <t>650124141RXX</t>
  </si>
  <si>
    <t>Uložení kabelu 3 x 1,5 mm2 do žlabu</t>
  </si>
  <si>
    <t>kabel pro svítidla:1720</t>
  </si>
  <si>
    <t>34111030R</t>
  </si>
  <si>
    <t>Kabel silový s Cu jádrem 750 V CYKY 3 x 1,5 mm2</t>
  </si>
  <si>
    <t>650124143RXX</t>
  </si>
  <si>
    <t>Uložení kabelu Cu 3 x 2,5 mm2 do žlabu</t>
  </si>
  <si>
    <t>kabel pro zásuvky:980</t>
  </si>
  <si>
    <t>34111036R</t>
  </si>
  <si>
    <t>Kabel silový s Cu jádrem 750 V CYKY 3 x 2,5 mm2</t>
  </si>
  <si>
    <t>650012271RXX</t>
  </si>
  <si>
    <t>Montáž krabice se zapojením</t>
  </si>
  <si>
    <t>xx7</t>
  </si>
  <si>
    <t>Krabice A11/HF RW IP54 85x85x40 bílá</t>
  </si>
  <si>
    <t>xx8</t>
  </si>
  <si>
    <t>Připojení a propojení kabelů na stávající vedení</t>
  </si>
  <si>
    <t>kpl</t>
  </si>
  <si>
    <t>xx9</t>
  </si>
  <si>
    <t>Drobný montážní materiál</t>
  </si>
  <si>
    <t>x10</t>
  </si>
  <si>
    <t>Přesun hmot</t>
  </si>
  <si>
    <t>005121010R</t>
  </si>
  <si>
    <t>Vybudování zařízení staveniště</t>
  </si>
  <si>
    <t>Soubor</t>
  </si>
  <si>
    <t>005121020R</t>
  </si>
  <si>
    <t xml:space="preserve">Provoz zařízení staveniště </t>
  </si>
  <si>
    <t>005121030R</t>
  </si>
  <si>
    <t>Odstranění zařízení staveniště</t>
  </si>
  <si>
    <t>x11</t>
  </si>
  <si>
    <t>Mobílní oplocení, oplocení zařízení staveniště cca 35 mb</t>
  </si>
  <si>
    <t>005123010R</t>
  </si>
  <si>
    <t>Ztížené podmínky při montáži, nižší podchodná výška kolektorů</t>
  </si>
  <si>
    <t>005231010R</t>
  </si>
  <si>
    <t>Revize</t>
  </si>
  <si>
    <t>005124010R</t>
  </si>
  <si>
    <t>Koordinační činnost</t>
  </si>
  <si>
    <t>005241010R</t>
  </si>
  <si>
    <t xml:space="preserve">Dokumentace skutečného provedení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</si>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</sst>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5"/>
  <sheetViews>
    <sheetView showGridLines="0" topLeftCell="B29" zoomScaleNormal="100" zoomScaleSheetLayoutView="75" workbookViewId="0">
      <selection activeCell="D12" sqref="D12:G1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4" t="s">
        <v>42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 x14ac:dyDescent="0.2">
      <c r="A2" s="4"/>
      <c r="B2" s="81" t="s">
        <v>40</v>
      </c>
      <c r="C2" s="82"/>
      <c r="D2" s="219" t="s">
        <v>47</v>
      </c>
      <c r="E2" s="220"/>
      <c r="F2" s="220"/>
      <c r="G2" s="220"/>
      <c r="H2" s="220"/>
      <c r="I2" s="220"/>
      <c r="J2" s="221"/>
      <c r="O2" s="2"/>
    </row>
    <row r="3" spans="1:15" ht="23.25" customHeight="1" x14ac:dyDescent="0.2">
      <c r="A3" s="4"/>
      <c r="B3" s="83" t="s">
        <v>45</v>
      </c>
      <c r="C3" s="84"/>
      <c r="D3" s="247" t="s">
        <v>43</v>
      </c>
      <c r="E3" s="248"/>
      <c r="F3" s="248"/>
      <c r="G3" s="248"/>
      <c r="H3" s="248"/>
      <c r="I3" s="248"/>
      <c r="J3" s="249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5" ht="15.75" customHeight="1" x14ac:dyDescent="0.2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 t="s">
        <v>53</v>
      </c>
      <c r="J6" s="11"/>
    </row>
    <row r="7" spans="1:15" ht="15.75" customHeight="1" x14ac:dyDescent="0.2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6"/>
      <c r="E11" s="226"/>
      <c r="F11" s="226"/>
      <c r="G11" s="226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5"/>
      <c r="E12" s="245"/>
      <c r="F12" s="245"/>
      <c r="G12" s="245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6"/>
      <c r="E13" s="246"/>
      <c r="F13" s="246"/>
      <c r="G13" s="24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5"/>
      <c r="F15" s="225"/>
      <c r="G15" s="243"/>
      <c r="H15" s="243"/>
      <c r="I15" s="243" t="s">
        <v>28</v>
      </c>
      <c r="J15" s="244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22"/>
      <c r="F16" s="223"/>
      <c r="G16" s="222"/>
      <c r="H16" s="223"/>
      <c r="I16" s="222">
        <f>SUMIF(F47:F51,A16,I47:I51)+SUMIF(F47:F51,"PSU",I47:I51)</f>
        <v>0</v>
      </c>
      <c r="J16" s="224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22"/>
      <c r="F17" s="223"/>
      <c r="G17" s="222"/>
      <c r="H17" s="223"/>
      <c r="I17" s="222">
        <f>SUMIF(F47:F51,A17,I47:I51)</f>
        <v>0</v>
      </c>
      <c r="J17" s="224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22"/>
      <c r="F18" s="223"/>
      <c r="G18" s="222"/>
      <c r="H18" s="223"/>
      <c r="I18" s="222">
        <f>SUMIF(F47:F51,A18,I47:I51)</f>
        <v>0</v>
      </c>
      <c r="J18" s="224"/>
    </row>
    <row r="19" spans="1:10" ht="23.25" customHeight="1" x14ac:dyDescent="0.2">
      <c r="A19" s="141" t="s">
        <v>67</v>
      </c>
      <c r="B19" s="142" t="s">
        <v>26</v>
      </c>
      <c r="C19" s="58"/>
      <c r="D19" s="59"/>
      <c r="E19" s="222"/>
      <c r="F19" s="223"/>
      <c r="G19" s="222"/>
      <c r="H19" s="223"/>
      <c r="I19" s="222">
        <f>SUMIF(F47:F51,A19,I47:I51)</f>
        <v>0</v>
      </c>
      <c r="J19" s="224"/>
    </row>
    <row r="20" spans="1:10" ht="23.25" customHeight="1" x14ac:dyDescent="0.2">
      <c r="A20" s="141" t="s">
        <v>68</v>
      </c>
      <c r="B20" s="142" t="s">
        <v>27</v>
      </c>
      <c r="C20" s="58"/>
      <c r="D20" s="59"/>
      <c r="E20" s="222"/>
      <c r="F20" s="223"/>
      <c r="G20" s="222"/>
      <c r="H20" s="223"/>
      <c r="I20" s="222">
        <f>SUMIF(F47:F51,A20,I47:I51)</f>
        <v>0</v>
      </c>
      <c r="J20" s="224"/>
    </row>
    <row r="21" spans="1:10" ht="23.25" customHeight="1" x14ac:dyDescent="0.2">
      <c r="A21" s="4"/>
      <c r="B21" s="74" t="s">
        <v>28</v>
      </c>
      <c r="C21" s="75"/>
      <c r="D21" s="76"/>
      <c r="E21" s="232"/>
      <c r="F21" s="241"/>
      <c r="G21" s="232"/>
      <c r="H21" s="241"/>
      <c r="I21" s="232">
        <f>SUM(I16:J20)</f>
        <v>0</v>
      </c>
      <c r="J21" s="23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ZakladDPHZaklVypocet</f>
        <v>0</v>
      </c>
      <c r="H25" s="231"/>
      <c r="I25" s="23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56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44627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54</v>
      </c>
      <c r="C39" s="210" t="s">
        <v>47</v>
      </c>
      <c r="D39" s="211"/>
      <c r="E39" s="211"/>
      <c r="F39" s="108">
        <f>'Rozpočet Pol'!AC57</f>
        <v>0</v>
      </c>
      <c r="G39" s="109">
        <f>'Rozpočet Pol'!AD57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2" t="s">
        <v>55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57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58</v>
      </c>
      <c r="G46" s="129"/>
      <c r="H46" s="129"/>
      <c r="I46" s="215" t="s">
        <v>28</v>
      </c>
      <c r="J46" s="215"/>
    </row>
    <row r="47" spans="1:10" ht="25.5" customHeight="1" x14ac:dyDescent="0.2">
      <c r="A47" s="122"/>
      <c r="B47" s="130" t="s">
        <v>59</v>
      </c>
      <c r="C47" s="217" t="s">
        <v>60</v>
      </c>
      <c r="D47" s="218"/>
      <c r="E47" s="218"/>
      <c r="F47" s="132" t="s">
        <v>23</v>
      </c>
      <c r="G47" s="133"/>
      <c r="H47" s="133"/>
      <c r="I47" s="216">
        <f>'Rozpočet Pol'!G8</f>
        <v>0</v>
      </c>
      <c r="J47" s="216"/>
    </row>
    <row r="48" spans="1:10" ht="25.5" customHeight="1" x14ac:dyDescent="0.2">
      <c r="A48" s="122"/>
      <c r="B48" s="124" t="s">
        <v>61</v>
      </c>
      <c r="C48" s="205" t="s">
        <v>62</v>
      </c>
      <c r="D48" s="206"/>
      <c r="E48" s="206"/>
      <c r="F48" s="134" t="s">
        <v>25</v>
      </c>
      <c r="G48" s="135"/>
      <c r="H48" s="135"/>
      <c r="I48" s="204">
        <f>'Rozpočet Pol'!G17</f>
        <v>0</v>
      </c>
      <c r="J48" s="204"/>
    </row>
    <row r="49" spans="1:10" ht="25.5" customHeight="1" x14ac:dyDescent="0.2">
      <c r="A49" s="122"/>
      <c r="B49" s="124" t="s">
        <v>63</v>
      </c>
      <c r="C49" s="205" t="s">
        <v>64</v>
      </c>
      <c r="D49" s="206"/>
      <c r="E49" s="206"/>
      <c r="F49" s="134" t="s">
        <v>25</v>
      </c>
      <c r="G49" s="135"/>
      <c r="H49" s="135"/>
      <c r="I49" s="204">
        <f>'Rozpočet Pol'!G20</f>
        <v>0</v>
      </c>
      <c r="J49" s="204"/>
    </row>
    <row r="50" spans="1:10" ht="25.5" customHeight="1" x14ac:dyDescent="0.2">
      <c r="A50" s="122"/>
      <c r="B50" s="124" t="s">
        <v>65</v>
      </c>
      <c r="C50" s="205" t="s">
        <v>66</v>
      </c>
      <c r="D50" s="206"/>
      <c r="E50" s="206"/>
      <c r="F50" s="134" t="s">
        <v>25</v>
      </c>
      <c r="G50" s="135"/>
      <c r="H50" s="135"/>
      <c r="I50" s="204">
        <f>'Rozpočet Pol'!G23</f>
        <v>0</v>
      </c>
      <c r="J50" s="204"/>
    </row>
    <row r="51" spans="1:10" ht="25.5" customHeight="1" x14ac:dyDescent="0.2">
      <c r="A51" s="122"/>
      <c r="B51" s="131" t="s">
        <v>67</v>
      </c>
      <c r="C51" s="208" t="s">
        <v>26</v>
      </c>
      <c r="D51" s="209"/>
      <c r="E51" s="209"/>
      <c r="F51" s="136" t="s">
        <v>67</v>
      </c>
      <c r="G51" s="137"/>
      <c r="H51" s="137"/>
      <c r="I51" s="207">
        <f>'Rozpočet Pol'!G47</f>
        <v>0</v>
      </c>
      <c r="J51" s="207"/>
    </row>
    <row r="52" spans="1:10" ht="25.5" customHeight="1" x14ac:dyDescent="0.2">
      <c r="A52" s="123"/>
      <c r="B52" s="127" t="s">
        <v>1</v>
      </c>
      <c r="C52" s="127"/>
      <c r="D52" s="128"/>
      <c r="E52" s="128"/>
      <c r="F52" s="138"/>
      <c r="G52" s="139"/>
      <c r="H52" s="139"/>
      <c r="I52" s="203">
        <f>SUM(I47:I51)</f>
        <v>0</v>
      </c>
      <c r="J52" s="203"/>
    </row>
    <row r="53" spans="1:10" x14ac:dyDescent="0.2">
      <c r="F53" s="140"/>
      <c r="G53" s="96"/>
      <c r="H53" s="140"/>
      <c r="I53" s="96"/>
      <c r="J53" s="96"/>
    </row>
    <row r="54" spans="1:10" x14ac:dyDescent="0.2">
      <c r="F54" s="140"/>
      <c r="G54" s="96"/>
      <c r="H54" s="140"/>
      <c r="I54" s="96"/>
      <c r="J54" s="96"/>
    </row>
    <row r="55" spans="1:10" x14ac:dyDescent="0.2">
      <c r="F55" s="140"/>
      <c r="G55" s="96"/>
      <c r="H55" s="140"/>
      <c r="I55" s="96"/>
      <c r="J55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52:J52"/>
    <mergeCell ref="I49:J49"/>
    <mergeCell ref="C49:E49"/>
    <mergeCell ref="I50:J50"/>
    <mergeCell ref="C50:E50"/>
    <mergeCell ref="I51:J51"/>
    <mergeCell ref="C51:E5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0" t="s">
        <v>6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79" t="s">
        <v>41</v>
      </c>
      <c r="B2" s="78"/>
      <c r="C2" s="252"/>
      <c r="D2" s="252"/>
      <c r="E2" s="252"/>
      <c r="F2" s="252"/>
      <c r="G2" s="253"/>
    </row>
    <row r="3" spans="1:7" ht="24.95" hidden="1" customHeight="1" x14ac:dyDescent="0.2">
      <c r="A3" s="79" t="s">
        <v>7</v>
      </c>
      <c r="B3" s="78"/>
      <c r="C3" s="252"/>
      <c r="D3" s="252"/>
      <c r="E3" s="252"/>
      <c r="F3" s="252"/>
      <c r="G3" s="253"/>
    </row>
    <row r="4" spans="1:7" ht="24.95" hidden="1" customHeight="1" x14ac:dyDescent="0.2">
      <c r="A4" s="79" t="s">
        <v>8</v>
      </c>
      <c r="B4" s="78"/>
      <c r="C4" s="252"/>
      <c r="D4" s="252"/>
      <c r="E4" s="252"/>
      <c r="F4" s="252"/>
      <c r="G4" s="25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67"/>
  <sheetViews>
    <sheetView tabSelected="1" workbookViewId="0">
      <selection activeCell="C51" sqref="C51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4" t="s">
        <v>6</v>
      </c>
      <c r="B1" s="254"/>
      <c r="C1" s="254"/>
      <c r="D1" s="254"/>
      <c r="E1" s="254"/>
      <c r="F1" s="254"/>
      <c r="G1" s="254"/>
      <c r="AE1" t="s">
        <v>70</v>
      </c>
    </row>
    <row r="2" spans="1:60" ht="24.95" customHeight="1" x14ac:dyDescent="0.2">
      <c r="A2" s="145" t="s">
        <v>69</v>
      </c>
      <c r="B2" s="143"/>
      <c r="C2" s="255" t="s">
        <v>47</v>
      </c>
      <c r="D2" s="256"/>
      <c r="E2" s="256"/>
      <c r="F2" s="256"/>
      <c r="G2" s="257"/>
      <c r="AE2" t="s">
        <v>71</v>
      </c>
    </row>
    <row r="3" spans="1:60" ht="24.95" customHeight="1" x14ac:dyDescent="0.2">
      <c r="A3" s="146" t="s">
        <v>7</v>
      </c>
      <c r="B3" s="144"/>
      <c r="C3" s="258" t="s">
        <v>43</v>
      </c>
      <c r="D3" s="259"/>
      <c r="E3" s="259"/>
      <c r="F3" s="259"/>
      <c r="G3" s="260"/>
      <c r="AE3" t="s">
        <v>72</v>
      </c>
    </row>
    <row r="4" spans="1:60" ht="24.95" hidden="1" customHeight="1" x14ac:dyDescent="0.2">
      <c r="A4" s="146" t="s">
        <v>8</v>
      </c>
      <c r="B4" s="144"/>
      <c r="C4" s="258"/>
      <c r="D4" s="259"/>
      <c r="E4" s="259"/>
      <c r="F4" s="259"/>
      <c r="G4" s="260"/>
      <c r="AE4" t="s">
        <v>73</v>
      </c>
    </row>
    <row r="5" spans="1:60" hidden="1" x14ac:dyDescent="0.2">
      <c r="A5" s="147" t="s">
        <v>74</v>
      </c>
      <c r="B5" s="148"/>
      <c r="C5" s="149"/>
      <c r="D5" s="150"/>
      <c r="E5" s="150"/>
      <c r="F5" s="150"/>
      <c r="G5" s="151"/>
      <c r="AE5" t="s">
        <v>75</v>
      </c>
    </row>
    <row r="7" spans="1:60" ht="38.25" x14ac:dyDescent="0.2">
      <c r="A7" s="156" t="s">
        <v>76</v>
      </c>
      <c r="B7" s="157" t="s">
        <v>77</v>
      </c>
      <c r="C7" s="157" t="s">
        <v>78</v>
      </c>
      <c r="D7" s="156" t="s">
        <v>79</v>
      </c>
      <c r="E7" s="156" t="s">
        <v>80</v>
      </c>
      <c r="F7" s="152" t="s">
        <v>81</v>
      </c>
      <c r="G7" s="175" t="s">
        <v>28</v>
      </c>
      <c r="H7" s="176" t="s">
        <v>29</v>
      </c>
      <c r="I7" s="176" t="s">
        <v>82</v>
      </c>
      <c r="J7" s="176" t="s">
        <v>30</v>
      </c>
      <c r="K7" s="176" t="s">
        <v>83</v>
      </c>
      <c r="L7" s="176" t="s">
        <v>84</v>
      </c>
      <c r="M7" s="176" t="s">
        <v>85</v>
      </c>
      <c r="N7" s="176" t="s">
        <v>86</v>
      </c>
      <c r="O7" s="176" t="s">
        <v>87</v>
      </c>
      <c r="P7" s="176" t="s">
        <v>88</v>
      </c>
      <c r="Q7" s="176" t="s">
        <v>89</v>
      </c>
      <c r="R7" s="176" t="s">
        <v>90</v>
      </c>
      <c r="S7" s="176" t="s">
        <v>91</v>
      </c>
      <c r="T7" s="176" t="s">
        <v>92</v>
      </c>
      <c r="U7" s="159" t="s">
        <v>93</v>
      </c>
    </row>
    <row r="8" spans="1:60" x14ac:dyDescent="0.2">
      <c r="A8" s="177" t="s">
        <v>94</v>
      </c>
      <c r="B8" s="178" t="s">
        <v>59</v>
      </c>
      <c r="C8" s="179" t="s">
        <v>60</v>
      </c>
      <c r="D8" s="180"/>
      <c r="E8" s="181"/>
      <c r="F8" s="182"/>
      <c r="G8" s="182">
        <f>SUMIF(AE9:AE16,"&lt;&gt;NOR",G9:G16)</f>
        <v>0</v>
      </c>
      <c r="H8" s="182"/>
      <c r="I8" s="182">
        <f>SUM(I9:I16)</f>
        <v>0</v>
      </c>
      <c r="J8" s="182"/>
      <c r="K8" s="182">
        <f>SUM(K9:K16)</f>
        <v>0</v>
      </c>
      <c r="L8" s="182"/>
      <c r="M8" s="182">
        <f>SUM(M9:M16)</f>
        <v>0</v>
      </c>
      <c r="N8" s="158"/>
      <c r="O8" s="158">
        <f>SUM(O9:O16)</f>
        <v>0</v>
      </c>
      <c r="P8" s="158"/>
      <c r="Q8" s="158">
        <f>SUM(Q9:Q16)</f>
        <v>0</v>
      </c>
      <c r="R8" s="158"/>
      <c r="S8" s="158"/>
      <c r="T8" s="177"/>
      <c r="U8" s="158">
        <f>SUM(U9:U16)</f>
        <v>5.6899999999999995</v>
      </c>
      <c r="AE8" t="s">
        <v>95</v>
      </c>
    </row>
    <row r="9" spans="1:60" outlineLevel="1" x14ac:dyDescent="0.2">
      <c r="A9" s="154">
        <v>1</v>
      </c>
      <c r="B9" s="160" t="s">
        <v>96</v>
      </c>
      <c r="C9" s="195" t="s">
        <v>97</v>
      </c>
      <c r="D9" s="162" t="s">
        <v>98</v>
      </c>
      <c r="E9" s="169">
        <v>2.5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15</v>
      </c>
      <c r="M9" s="173">
        <f>G9*(1+L9/100)</f>
        <v>0</v>
      </c>
      <c r="N9" s="163">
        <v>0</v>
      </c>
      <c r="O9" s="163">
        <f>ROUND(E9*N9,5)</f>
        <v>0</v>
      </c>
      <c r="P9" s="163">
        <v>0</v>
      </c>
      <c r="Q9" s="163">
        <f>ROUND(E9*P9,5)</f>
        <v>0</v>
      </c>
      <c r="R9" s="163"/>
      <c r="S9" s="163"/>
      <c r="T9" s="164">
        <v>0.94199999999999995</v>
      </c>
      <c r="U9" s="163">
        <f>ROUND(E9*T9,2)</f>
        <v>2.36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99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/>
      <c r="B10" s="160"/>
      <c r="C10" s="196" t="s">
        <v>100</v>
      </c>
      <c r="D10" s="165"/>
      <c r="E10" s="170">
        <v>2.5</v>
      </c>
      <c r="F10" s="173"/>
      <c r="G10" s="173"/>
      <c r="H10" s="173"/>
      <c r="I10" s="173"/>
      <c r="J10" s="173"/>
      <c r="K10" s="173"/>
      <c r="L10" s="173"/>
      <c r="M10" s="173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101</v>
      </c>
      <c r="AF10" s="153">
        <v>0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2</v>
      </c>
      <c r="B11" s="160" t="s">
        <v>102</v>
      </c>
      <c r="C11" s="195" t="s">
        <v>103</v>
      </c>
      <c r="D11" s="162" t="s">
        <v>98</v>
      </c>
      <c r="E11" s="169">
        <v>20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15</v>
      </c>
      <c r="M11" s="173">
        <f>G11*(1+L11/100)</f>
        <v>0</v>
      </c>
      <c r="N11" s="163">
        <v>0</v>
      </c>
      <c r="O11" s="163">
        <f>ROUND(E11*N11,5)</f>
        <v>0</v>
      </c>
      <c r="P11" s="163">
        <v>0</v>
      </c>
      <c r="Q11" s="163">
        <f>ROUND(E11*P11,5)</f>
        <v>0</v>
      </c>
      <c r="R11" s="163"/>
      <c r="S11" s="163"/>
      <c r="T11" s="164">
        <v>0.105</v>
      </c>
      <c r="U11" s="163">
        <f>ROUND(E11*T11,2)</f>
        <v>2.1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99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/>
      <c r="B12" s="160"/>
      <c r="C12" s="196" t="s">
        <v>104</v>
      </c>
      <c r="D12" s="165"/>
      <c r="E12" s="170">
        <v>20</v>
      </c>
      <c r="F12" s="173"/>
      <c r="G12" s="173"/>
      <c r="H12" s="173"/>
      <c r="I12" s="173"/>
      <c r="J12" s="173"/>
      <c r="K12" s="173"/>
      <c r="L12" s="173"/>
      <c r="M12" s="173"/>
      <c r="N12" s="163"/>
      <c r="O12" s="163"/>
      <c r="P12" s="163"/>
      <c r="Q12" s="163"/>
      <c r="R12" s="163"/>
      <c r="S12" s="163"/>
      <c r="T12" s="164"/>
      <c r="U12" s="163"/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101</v>
      </c>
      <c r="AF12" s="153">
        <v>0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>
        <v>3</v>
      </c>
      <c r="B13" s="160" t="s">
        <v>105</v>
      </c>
      <c r="C13" s="195" t="s">
        <v>106</v>
      </c>
      <c r="D13" s="162" t="s">
        <v>98</v>
      </c>
      <c r="E13" s="169">
        <v>2.5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15</v>
      </c>
      <c r="M13" s="173">
        <f>G13*(1+L13/100)</f>
        <v>0</v>
      </c>
      <c r="N13" s="163">
        <v>0</v>
      </c>
      <c r="O13" s="163">
        <f>ROUND(E13*N13,5)</f>
        <v>0</v>
      </c>
      <c r="P13" s="163">
        <v>0</v>
      </c>
      <c r="Q13" s="163">
        <f>ROUND(E13*P13,5)</f>
        <v>0</v>
      </c>
      <c r="R13" s="163"/>
      <c r="S13" s="163"/>
      <c r="T13" s="164">
        <v>0.49</v>
      </c>
      <c r="U13" s="163">
        <f>ROUND(E13*T13,2)</f>
        <v>1.23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99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4</v>
      </c>
      <c r="B14" s="160" t="s">
        <v>107</v>
      </c>
      <c r="C14" s="195" t="s">
        <v>108</v>
      </c>
      <c r="D14" s="162" t="s">
        <v>98</v>
      </c>
      <c r="E14" s="169">
        <v>60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15</v>
      </c>
      <c r="M14" s="173">
        <f>G14*(1+L14/100)</f>
        <v>0</v>
      </c>
      <c r="N14" s="163">
        <v>0</v>
      </c>
      <c r="O14" s="163">
        <f>ROUND(E14*N14,5)</f>
        <v>0</v>
      </c>
      <c r="P14" s="163">
        <v>0</v>
      </c>
      <c r="Q14" s="163">
        <f>ROUND(E14*P14,5)</f>
        <v>0</v>
      </c>
      <c r="R14" s="163"/>
      <c r="S14" s="163"/>
      <c r="T14" s="164">
        <v>0</v>
      </c>
      <c r="U14" s="163">
        <f>ROUND(E14*T14,2)</f>
        <v>0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99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/>
      <c r="B15" s="160"/>
      <c r="C15" s="196" t="s">
        <v>109</v>
      </c>
      <c r="D15" s="165"/>
      <c r="E15" s="170">
        <v>60</v>
      </c>
      <c r="F15" s="173"/>
      <c r="G15" s="173"/>
      <c r="H15" s="173"/>
      <c r="I15" s="173"/>
      <c r="J15" s="173"/>
      <c r="K15" s="173"/>
      <c r="L15" s="173"/>
      <c r="M15" s="173"/>
      <c r="N15" s="163"/>
      <c r="O15" s="163"/>
      <c r="P15" s="163"/>
      <c r="Q15" s="163"/>
      <c r="R15" s="163"/>
      <c r="S15" s="163"/>
      <c r="T15" s="164"/>
      <c r="U15" s="16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101</v>
      </c>
      <c r="AF15" s="153">
        <v>0</v>
      </c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5</v>
      </c>
      <c r="B16" s="160" t="s">
        <v>110</v>
      </c>
      <c r="C16" s="195" t="s">
        <v>111</v>
      </c>
      <c r="D16" s="162" t="s">
        <v>98</v>
      </c>
      <c r="E16" s="169">
        <v>2.5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15</v>
      </c>
      <c r="M16" s="173">
        <f>G16*(1+L16/100)</f>
        <v>0</v>
      </c>
      <c r="N16" s="163">
        <v>0</v>
      </c>
      <c r="O16" s="163">
        <f>ROUND(E16*N16,5)</f>
        <v>0</v>
      </c>
      <c r="P16" s="163">
        <v>0</v>
      </c>
      <c r="Q16" s="163">
        <f>ROUND(E16*P16,5)</f>
        <v>0</v>
      </c>
      <c r="R16" s="163"/>
      <c r="S16" s="163"/>
      <c r="T16" s="164">
        <v>0</v>
      </c>
      <c r="U16" s="163">
        <f>ROUND(E16*T16,2)</f>
        <v>0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99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x14ac:dyDescent="0.2">
      <c r="A17" s="155" t="s">
        <v>94</v>
      </c>
      <c r="B17" s="161" t="s">
        <v>61</v>
      </c>
      <c r="C17" s="197" t="s">
        <v>62</v>
      </c>
      <c r="D17" s="166"/>
      <c r="E17" s="171"/>
      <c r="F17" s="174"/>
      <c r="G17" s="174">
        <f>SUMIF(AE18:AE19,"&lt;&gt;NOR",G18:G19)</f>
        <v>0</v>
      </c>
      <c r="H17" s="174"/>
      <c r="I17" s="174">
        <f>SUM(I18:I19)</f>
        <v>0</v>
      </c>
      <c r="J17" s="174"/>
      <c r="K17" s="174">
        <f>SUM(K18:K19)</f>
        <v>0</v>
      </c>
      <c r="L17" s="174"/>
      <c r="M17" s="174">
        <f>SUM(M18:M19)</f>
        <v>0</v>
      </c>
      <c r="N17" s="167"/>
      <c r="O17" s="167">
        <f>SUM(O18:O19)</f>
        <v>0</v>
      </c>
      <c r="P17" s="167"/>
      <c r="Q17" s="167">
        <f>SUM(Q18:Q19)</f>
        <v>0</v>
      </c>
      <c r="R17" s="167"/>
      <c r="S17" s="167"/>
      <c r="T17" s="168"/>
      <c r="U17" s="167">
        <f>SUM(U18:U19)</f>
        <v>9.74</v>
      </c>
      <c r="AE17" t="s">
        <v>95</v>
      </c>
    </row>
    <row r="18" spans="1:60" outlineLevel="1" x14ac:dyDescent="0.2">
      <c r="A18" s="154">
        <v>6</v>
      </c>
      <c r="B18" s="160" t="s">
        <v>112</v>
      </c>
      <c r="C18" s="195" t="s">
        <v>113</v>
      </c>
      <c r="D18" s="162" t="s">
        <v>114</v>
      </c>
      <c r="E18" s="169">
        <v>21</v>
      </c>
      <c r="F18" s="172"/>
      <c r="G18" s="173">
        <f>ROUND(E18*F18,2)</f>
        <v>0</v>
      </c>
      <c r="H18" s="172"/>
      <c r="I18" s="173">
        <f>ROUND(E18*H18,2)</f>
        <v>0</v>
      </c>
      <c r="J18" s="172"/>
      <c r="K18" s="173">
        <f>ROUND(E18*J18,2)</f>
        <v>0</v>
      </c>
      <c r="L18" s="173">
        <v>15</v>
      </c>
      <c r="M18" s="173">
        <f>G18*(1+L18/100)</f>
        <v>0</v>
      </c>
      <c r="N18" s="163">
        <v>0</v>
      </c>
      <c r="O18" s="163">
        <f>ROUND(E18*N18,5)</f>
        <v>0</v>
      </c>
      <c r="P18" s="163">
        <v>0</v>
      </c>
      <c r="Q18" s="163">
        <f>ROUND(E18*P18,5)</f>
        <v>0</v>
      </c>
      <c r="R18" s="163"/>
      <c r="S18" s="163"/>
      <c r="T18" s="164">
        <v>0.46383000000000002</v>
      </c>
      <c r="U18" s="163">
        <f>ROUND(E18*T18,2)</f>
        <v>9.74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99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7</v>
      </c>
      <c r="B19" s="160" t="s">
        <v>115</v>
      </c>
      <c r="C19" s="195" t="s">
        <v>116</v>
      </c>
      <c r="D19" s="162" t="s">
        <v>114</v>
      </c>
      <c r="E19" s="169">
        <v>21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15</v>
      </c>
      <c r="M19" s="173">
        <f>G19*(1+L19/100)</f>
        <v>0</v>
      </c>
      <c r="N19" s="163">
        <v>0</v>
      </c>
      <c r="O19" s="163">
        <f>ROUND(E19*N19,5)</f>
        <v>0</v>
      </c>
      <c r="P19" s="163">
        <v>0</v>
      </c>
      <c r="Q19" s="163">
        <f>ROUND(E19*P19,5)</f>
        <v>0</v>
      </c>
      <c r="R19" s="163"/>
      <c r="S19" s="163"/>
      <c r="T19" s="164">
        <v>0</v>
      </c>
      <c r="U19" s="163">
        <f>ROUND(E19*T19,2)</f>
        <v>0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99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x14ac:dyDescent="0.2">
      <c r="A20" s="155" t="s">
        <v>94</v>
      </c>
      <c r="B20" s="161" t="s">
        <v>63</v>
      </c>
      <c r="C20" s="197" t="s">
        <v>64</v>
      </c>
      <c r="D20" s="166"/>
      <c r="E20" s="171"/>
      <c r="F20" s="174"/>
      <c r="G20" s="174">
        <f>SUMIF(AE21:AE22,"&lt;&gt;NOR",G21:G22)</f>
        <v>0</v>
      </c>
      <c r="H20" s="174"/>
      <c r="I20" s="174">
        <f>SUM(I21:I22)</f>
        <v>0</v>
      </c>
      <c r="J20" s="174"/>
      <c r="K20" s="174">
        <f>SUM(K21:K22)</f>
        <v>0</v>
      </c>
      <c r="L20" s="174"/>
      <c r="M20" s="174">
        <f>SUM(M21:M22)</f>
        <v>0</v>
      </c>
      <c r="N20" s="167"/>
      <c r="O20" s="167">
        <f>SUM(O21:O22)</f>
        <v>0.28068000000000004</v>
      </c>
      <c r="P20" s="167"/>
      <c r="Q20" s="167">
        <f>SUM(Q21:Q22)</f>
        <v>0</v>
      </c>
      <c r="R20" s="167"/>
      <c r="S20" s="167"/>
      <c r="T20" s="168"/>
      <c r="U20" s="167">
        <f>SUM(U21:U22)</f>
        <v>87.9</v>
      </c>
      <c r="AE20" t="s">
        <v>95</v>
      </c>
    </row>
    <row r="21" spans="1:60" ht="22.5" outlineLevel="1" x14ac:dyDescent="0.2">
      <c r="A21" s="154">
        <v>8</v>
      </c>
      <c r="B21" s="160" t="s">
        <v>117</v>
      </c>
      <c r="C21" s="195" t="s">
        <v>118</v>
      </c>
      <c r="D21" s="162" t="s">
        <v>114</v>
      </c>
      <c r="E21" s="169">
        <v>24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15</v>
      </c>
      <c r="M21" s="173">
        <f>G21*(1+L21/100)</f>
        <v>0</v>
      </c>
      <c r="N21" s="163">
        <v>7.3400000000000002E-3</v>
      </c>
      <c r="O21" s="163">
        <f>ROUND(E21*N21,5)</f>
        <v>0.17616000000000001</v>
      </c>
      <c r="P21" s="163">
        <v>0</v>
      </c>
      <c r="Q21" s="163">
        <f>ROUND(E21*P21,5)</f>
        <v>0</v>
      </c>
      <c r="R21" s="163"/>
      <c r="S21" s="163"/>
      <c r="T21" s="164">
        <v>1.425</v>
      </c>
      <c r="U21" s="163">
        <f>ROUND(E21*T21,2)</f>
        <v>34.200000000000003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99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22.5" outlineLevel="1" x14ac:dyDescent="0.2">
      <c r="A22" s="154">
        <v>9</v>
      </c>
      <c r="B22" s="160" t="s">
        <v>119</v>
      </c>
      <c r="C22" s="195" t="s">
        <v>120</v>
      </c>
      <c r="D22" s="162" t="s">
        <v>114</v>
      </c>
      <c r="E22" s="169">
        <v>12</v>
      </c>
      <c r="F22" s="172"/>
      <c r="G22" s="173">
        <f>ROUND(E22*F22,2)</f>
        <v>0</v>
      </c>
      <c r="H22" s="172"/>
      <c r="I22" s="173">
        <f>ROUND(E22*H22,2)</f>
        <v>0</v>
      </c>
      <c r="J22" s="172"/>
      <c r="K22" s="173">
        <f>ROUND(E22*J22,2)</f>
        <v>0</v>
      </c>
      <c r="L22" s="173">
        <v>15</v>
      </c>
      <c r="M22" s="173">
        <f>G22*(1+L22/100)</f>
        <v>0</v>
      </c>
      <c r="N22" s="163">
        <v>8.7100000000000007E-3</v>
      </c>
      <c r="O22" s="163">
        <f>ROUND(E22*N22,5)</f>
        <v>0.10452</v>
      </c>
      <c r="P22" s="163">
        <v>0</v>
      </c>
      <c r="Q22" s="163">
        <f>ROUND(E22*P22,5)</f>
        <v>0</v>
      </c>
      <c r="R22" s="163"/>
      <c r="S22" s="163"/>
      <c r="T22" s="164">
        <v>4.4749999999999996</v>
      </c>
      <c r="U22" s="163">
        <f>ROUND(E22*T22,2)</f>
        <v>53.7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99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x14ac:dyDescent="0.2">
      <c r="A23" s="155" t="s">
        <v>94</v>
      </c>
      <c r="B23" s="161" t="s">
        <v>65</v>
      </c>
      <c r="C23" s="197" t="s">
        <v>66</v>
      </c>
      <c r="D23" s="166"/>
      <c r="E23" s="171"/>
      <c r="F23" s="174"/>
      <c r="G23" s="174">
        <f>SUMIF(AE24:AE46,"&lt;&gt;NOR",G24:G46)</f>
        <v>0</v>
      </c>
      <c r="H23" s="174"/>
      <c r="I23" s="174">
        <f>SUM(I24:I46)</f>
        <v>0</v>
      </c>
      <c r="J23" s="174"/>
      <c r="K23" s="174">
        <f>SUM(K24:K46)</f>
        <v>0</v>
      </c>
      <c r="L23" s="174"/>
      <c r="M23" s="174">
        <f>SUM(M24:M46)</f>
        <v>0</v>
      </c>
      <c r="N23" s="167"/>
      <c r="O23" s="167">
        <f>SUM(O24:O46)</f>
        <v>6.0290799999999996</v>
      </c>
      <c r="P23" s="167"/>
      <c r="Q23" s="167">
        <f>SUM(Q24:Q46)</f>
        <v>0</v>
      </c>
      <c r="R23" s="167"/>
      <c r="S23" s="167"/>
      <c r="T23" s="168"/>
      <c r="U23" s="167">
        <f>SUM(U24:U46)</f>
        <v>641.56999999999994</v>
      </c>
      <c r="AE23" t="s">
        <v>95</v>
      </c>
    </row>
    <row r="24" spans="1:60" ht="22.5" outlineLevel="1" x14ac:dyDescent="0.2">
      <c r="A24" s="154">
        <v>10</v>
      </c>
      <c r="B24" s="160" t="s">
        <v>121</v>
      </c>
      <c r="C24" s="195" t="s">
        <v>122</v>
      </c>
      <c r="D24" s="162" t="s">
        <v>123</v>
      </c>
      <c r="E24" s="169">
        <v>814</v>
      </c>
      <c r="F24" s="172"/>
      <c r="G24" s="173">
        <f t="shared" ref="G24:G36" si="0">ROUND(E24*F24,2)</f>
        <v>0</v>
      </c>
      <c r="H24" s="172"/>
      <c r="I24" s="173">
        <f t="shared" ref="I24:I36" si="1">ROUND(E24*H24,2)</f>
        <v>0</v>
      </c>
      <c r="J24" s="172"/>
      <c r="K24" s="173">
        <f t="shared" ref="K24:K36" si="2">ROUND(E24*J24,2)</f>
        <v>0</v>
      </c>
      <c r="L24" s="173">
        <v>15</v>
      </c>
      <c r="M24" s="173">
        <f t="shared" ref="M24:M36" si="3">G24*(1+L24/100)</f>
        <v>0</v>
      </c>
      <c r="N24" s="163">
        <v>0</v>
      </c>
      <c r="O24" s="163">
        <f t="shared" ref="O24:O36" si="4">ROUND(E24*N24,5)</f>
        <v>0</v>
      </c>
      <c r="P24" s="163">
        <v>0</v>
      </c>
      <c r="Q24" s="163">
        <f t="shared" ref="Q24:Q36" si="5">ROUND(E24*P24,5)</f>
        <v>0</v>
      </c>
      <c r="R24" s="163"/>
      <c r="S24" s="163"/>
      <c r="T24" s="164">
        <v>0.434</v>
      </c>
      <c r="U24" s="163">
        <f t="shared" ref="U24:U36" si="6">ROUND(E24*T24,2)</f>
        <v>353.28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99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11</v>
      </c>
      <c r="B25" s="160" t="s">
        <v>124</v>
      </c>
      <c r="C25" s="195" t="s">
        <v>125</v>
      </c>
      <c r="D25" s="162" t="s">
        <v>123</v>
      </c>
      <c r="E25" s="169">
        <v>1832</v>
      </c>
      <c r="F25" s="172"/>
      <c r="G25" s="173">
        <f t="shared" si="0"/>
        <v>0</v>
      </c>
      <c r="H25" s="172"/>
      <c r="I25" s="173">
        <f t="shared" si="1"/>
        <v>0</v>
      </c>
      <c r="J25" s="172"/>
      <c r="K25" s="173">
        <f t="shared" si="2"/>
        <v>0</v>
      </c>
      <c r="L25" s="173">
        <v>15</v>
      </c>
      <c r="M25" s="173">
        <f t="shared" si="3"/>
        <v>0</v>
      </c>
      <c r="N25" s="163">
        <v>2.0500000000000002E-3</v>
      </c>
      <c r="O25" s="163">
        <f t="shared" si="4"/>
        <v>3.7555999999999998</v>
      </c>
      <c r="P25" s="163">
        <v>0</v>
      </c>
      <c r="Q25" s="163">
        <f t="shared" si="5"/>
        <v>0</v>
      </c>
      <c r="R25" s="163"/>
      <c r="S25" s="163"/>
      <c r="T25" s="164">
        <v>0</v>
      </c>
      <c r="U25" s="163">
        <f t="shared" si="6"/>
        <v>0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126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>
        <v>12</v>
      </c>
      <c r="B26" s="160" t="s">
        <v>127</v>
      </c>
      <c r="C26" s="195" t="s">
        <v>128</v>
      </c>
      <c r="D26" s="162" t="s">
        <v>114</v>
      </c>
      <c r="E26" s="169">
        <v>2442</v>
      </c>
      <c r="F26" s="172"/>
      <c r="G26" s="173">
        <f t="shared" si="0"/>
        <v>0</v>
      </c>
      <c r="H26" s="172"/>
      <c r="I26" s="173">
        <f t="shared" si="1"/>
        <v>0</v>
      </c>
      <c r="J26" s="172"/>
      <c r="K26" s="173">
        <f t="shared" si="2"/>
        <v>0</v>
      </c>
      <c r="L26" s="173">
        <v>15</v>
      </c>
      <c r="M26" s="173">
        <f t="shared" si="3"/>
        <v>0</v>
      </c>
      <c r="N26" s="163">
        <v>5.1000000000000004E-4</v>
      </c>
      <c r="O26" s="163">
        <f t="shared" si="4"/>
        <v>1.24542</v>
      </c>
      <c r="P26" s="163">
        <v>0</v>
      </c>
      <c r="Q26" s="163">
        <f t="shared" si="5"/>
        <v>0</v>
      </c>
      <c r="R26" s="163"/>
      <c r="S26" s="163"/>
      <c r="T26" s="164">
        <v>0</v>
      </c>
      <c r="U26" s="163">
        <f t="shared" si="6"/>
        <v>0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126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13</v>
      </c>
      <c r="B27" s="160" t="s">
        <v>129</v>
      </c>
      <c r="C27" s="195" t="s">
        <v>130</v>
      </c>
      <c r="D27" s="162" t="s">
        <v>114</v>
      </c>
      <c r="E27" s="169">
        <v>38</v>
      </c>
      <c r="F27" s="172"/>
      <c r="G27" s="173">
        <f t="shared" si="0"/>
        <v>0</v>
      </c>
      <c r="H27" s="172"/>
      <c r="I27" s="173">
        <f t="shared" si="1"/>
        <v>0</v>
      </c>
      <c r="J27" s="172"/>
      <c r="K27" s="173">
        <f t="shared" si="2"/>
        <v>0</v>
      </c>
      <c r="L27" s="173">
        <v>15</v>
      </c>
      <c r="M27" s="173">
        <f t="shared" si="3"/>
        <v>0</v>
      </c>
      <c r="N27" s="163">
        <v>0</v>
      </c>
      <c r="O27" s="163">
        <f t="shared" si="4"/>
        <v>0</v>
      </c>
      <c r="P27" s="163">
        <v>0</v>
      </c>
      <c r="Q27" s="163">
        <f t="shared" si="5"/>
        <v>0</v>
      </c>
      <c r="R27" s="163"/>
      <c r="S27" s="163"/>
      <c r="T27" s="164">
        <v>0</v>
      </c>
      <c r="U27" s="163">
        <f t="shared" si="6"/>
        <v>0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99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14</v>
      </c>
      <c r="B28" s="160" t="s">
        <v>131</v>
      </c>
      <c r="C28" s="195" t="s">
        <v>132</v>
      </c>
      <c r="D28" s="162" t="s">
        <v>114</v>
      </c>
      <c r="E28" s="169">
        <v>110</v>
      </c>
      <c r="F28" s="172"/>
      <c r="G28" s="173">
        <f t="shared" si="0"/>
        <v>0</v>
      </c>
      <c r="H28" s="172"/>
      <c r="I28" s="173">
        <f t="shared" si="1"/>
        <v>0</v>
      </c>
      <c r="J28" s="172"/>
      <c r="K28" s="173">
        <f t="shared" si="2"/>
        <v>0</v>
      </c>
      <c r="L28" s="173">
        <v>15</v>
      </c>
      <c r="M28" s="173">
        <f t="shared" si="3"/>
        <v>0</v>
      </c>
      <c r="N28" s="163">
        <v>0</v>
      </c>
      <c r="O28" s="163">
        <f t="shared" si="4"/>
        <v>0</v>
      </c>
      <c r="P28" s="163">
        <v>0</v>
      </c>
      <c r="Q28" s="163">
        <f t="shared" si="5"/>
        <v>0</v>
      </c>
      <c r="R28" s="163"/>
      <c r="S28" s="163"/>
      <c r="T28" s="164">
        <v>0</v>
      </c>
      <c r="U28" s="163">
        <f t="shared" si="6"/>
        <v>0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99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15</v>
      </c>
      <c r="B29" s="160" t="s">
        <v>133</v>
      </c>
      <c r="C29" s="195" t="s">
        <v>134</v>
      </c>
      <c r="D29" s="162" t="s">
        <v>114</v>
      </c>
      <c r="E29" s="169">
        <v>110</v>
      </c>
      <c r="F29" s="172"/>
      <c r="G29" s="173">
        <f t="shared" si="0"/>
        <v>0</v>
      </c>
      <c r="H29" s="172"/>
      <c r="I29" s="173">
        <f t="shared" si="1"/>
        <v>0</v>
      </c>
      <c r="J29" s="172"/>
      <c r="K29" s="173">
        <f t="shared" si="2"/>
        <v>0</v>
      </c>
      <c r="L29" s="173">
        <v>15</v>
      </c>
      <c r="M29" s="173">
        <f t="shared" si="3"/>
        <v>0</v>
      </c>
      <c r="N29" s="163">
        <v>0</v>
      </c>
      <c r="O29" s="163">
        <f t="shared" si="4"/>
        <v>0</v>
      </c>
      <c r="P29" s="163">
        <v>0</v>
      </c>
      <c r="Q29" s="163">
        <f t="shared" si="5"/>
        <v>0</v>
      </c>
      <c r="R29" s="163"/>
      <c r="S29" s="163"/>
      <c r="T29" s="164">
        <v>0</v>
      </c>
      <c r="U29" s="163">
        <f t="shared" si="6"/>
        <v>0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126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16</v>
      </c>
      <c r="B30" s="160" t="s">
        <v>135</v>
      </c>
      <c r="C30" s="195" t="s">
        <v>136</v>
      </c>
      <c r="D30" s="162" t="s">
        <v>123</v>
      </c>
      <c r="E30" s="169">
        <v>40</v>
      </c>
      <c r="F30" s="172"/>
      <c r="G30" s="173">
        <f t="shared" si="0"/>
        <v>0</v>
      </c>
      <c r="H30" s="172"/>
      <c r="I30" s="173">
        <f t="shared" si="1"/>
        <v>0</v>
      </c>
      <c r="J30" s="172"/>
      <c r="K30" s="173">
        <f t="shared" si="2"/>
        <v>0</v>
      </c>
      <c r="L30" s="173">
        <v>15</v>
      </c>
      <c r="M30" s="173">
        <f t="shared" si="3"/>
        <v>0</v>
      </c>
      <c r="N30" s="163">
        <v>3.1E-4</v>
      </c>
      <c r="O30" s="163">
        <f t="shared" si="4"/>
        <v>1.24E-2</v>
      </c>
      <c r="P30" s="163">
        <v>0</v>
      </c>
      <c r="Q30" s="163">
        <f t="shared" si="5"/>
        <v>0</v>
      </c>
      <c r="R30" s="163"/>
      <c r="S30" s="163"/>
      <c r="T30" s="164">
        <v>0</v>
      </c>
      <c r="U30" s="163">
        <f t="shared" si="6"/>
        <v>0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126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17</v>
      </c>
      <c r="B31" s="160" t="s">
        <v>137</v>
      </c>
      <c r="C31" s="195" t="s">
        <v>138</v>
      </c>
      <c r="D31" s="162" t="s">
        <v>114</v>
      </c>
      <c r="E31" s="169">
        <v>814</v>
      </c>
      <c r="F31" s="172"/>
      <c r="G31" s="173">
        <f t="shared" si="0"/>
        <v>0</v>
      </c>
      <c r="H31" s="172"/>
      <c r="I31" s="173">
        <f t="shared" si="1"/>
        <v>0</v>
      </c>
      <c r="J31" s="172"/>
      <c r="K31" s="173">
        <f t="shared" si="2"/>
        <v>0</v>
      </c>
      <c r="L31" s="173">
        <v>15</v>
      </c>
      <c r="M31" s="173">
        <f t="shared" si="3"/>
        <v>0</v>
      </c>
      <c r="N31" s="163">
        <v>6.8999999999999997E-4</v>
      </c>
      <c r="O31" s="163">
        <f t="shared" si="4"/>
        <v>0.56166000000000005</v>
      </c>
      <c r="P31" s="163">
        <v>0</v>
      </c>
      <c r="Q31" s="163">
        <f t="shared" si="5"/>
        <v>0</v>
      </c>
      <c r="R31" s="163"/>
      <c r="S31" s="163"/>
      <c r="T31" s="164">
        <v>0</v>
      </c>
      <c r="U31" s="163">
        <f t="shared" si="6"/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126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>
        <v>18</v>
      </c>
      <c r="B32" s="160" t="s">
        <v>139</v>
      </c>
      <c r="C32" s="195" t="s">
        <v>140</v>
      </c>
      <c r="D32" s="162" t="s">
        <v>114</v>
      </c>
      <c r="E32" s="169">
        <v>814</v>
      </c>
      <c r="F32" s="172"/>
      <c r="G32" s="173">
        <f t="shared" si="0"/>
        <v>0</v>
      </c>
      <c r="H32" s="172"/>
      <c r="I32" s="173">
        <f t="shared" si="1"/>
        <v>0</v>
      </c>
      <c r="J32" s="172"/>
      <c r="K32" s="173">
        <f t="shared" si="2"/>
        <v>0</v>
      </c>
      <c r="L32" s="173">
        <v>15</v>
      </c>
      <c r="M32" s="173">
        <f t="shared" si="3"/>
        <v>0</v>
      </c>
      <c r="N32" s="163">
        <v>0</v>
      </c>
      <c r="O32" s="163">
        <f t="shared" si="4"/>
        <v>0</v>
      </c>
      <c r="P32" s="163">
        <v>0</v>
      </c>
      <c r="Q32" s="163">
        <f t="shared" si="5"/>
        <v>0</v>
      </c>
      <c r="R32" s="163"/>
      <c r="S32" s="163"/>
      <c r="T32" s="164">
        <v>0</v>
      </c>
      <c r="U32" s="163">
        <f t="shared" si="6"/>
        <v>0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99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19</v>
      </c>
      <c r="B33" s="160" t="s">
        <v>141</v>
      </c>
      <c r="C33" s="195" t="s">
        <v>142</v>
      </c>
      <c r="D33" s="162" t="s">
        <v>114</v>
      </c>
      <c r="E33" s="169">
        <v>31</v>
      </c>
      <c r="F33" s="172"/>
      <c r="G33" s="173">
        <f t="shared" si="0"/>
        <v>0</v>
      </c>
      <c r="H33" s="172"/>
      <c r="I33" s="173">
        <f t="shared" si="1"/>
        <v>0</v>
      </c>
      <c r="J33" s="172"/>
      <c r="K33" s="173">
        <f t="shared" si="2"/>
        <v>0</v>
      </c>
      <c r="L33" s="173">
        <v>15</v>
      </c>
      <c r="M33" s="173">
        <f t="shared" si="3"/>
        <v>0</v>
      </c>
      <c r="N33" s="163">
        <v>0</v>
      </c>
      <c r="O33" s="163">
        <f t="shared" si="4"/>
        <v>0</v>
      </c>
      <c r="P33" s="163">
        <v>0</v>
      </c>
      <c r="Q33" s="163">
        <f t="shared" si="5"/>
        <v>0</v>
      </c>
      <c r="R33" s="163"/>
      <c r="S33" s="163"/>
      <c r="T33" s="164">
        <v>0.44500000000000001</v>
      </c>
      <c r="U33" s="163">
        <f t="shared" si="6"/>
        <v>13.8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99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20</v>
      </c>
      <c r="B34" s="160" t="s">
        <v>143</v>
      </c>
      <c r="C34" s="195" t="s">
        <v>144</v>
      </c>
      <c r="D34" s="162" t="s">
        <v>114</v>
      </c>
      <c r="E34" s="169">
        <v>31</v>
      </c>
      <c r="F34" s="172"/>
      <c r="G34" s="173">
        <f t="shared" si="0"/>
        <v>0</v>
      </c>
      <c r="H34" s="172"/>
      <c r="I34" s="173">
        <f t="shared" si="1"/>
        <v>0</v>
      </c>
      <c r="J34" s="172"/>
      <c r="K34" s="173">
        <f t="shared" si="2"/>
        <v>0</v>
      </c>
      <c r="L34" s="173">
        <v>15</v>
      </c>
      <c r="M34" s="173">
        <f t="shared" si="3"/>
        <v>0</v>
      </c>
      <c r="N34" s="163">
        <v>0</v>
      </c>
      <c r="O34" s="163">
        <f t="shared" si="4"/>
        <v>0</v>
      </c>
      <c r="P34" s="163">
        <v>0</v>
      </c>
      <c r="Q34" s="163">
        <f t="shared" si="5"/>
        <v>0</v>
      </c>
      <c r="R34" s="163"/>
      <c r="S34" s="163"/>
      <c r="T34" s="164">
        <v>0</v>
      </c>
      <c r="U34" s="163">
        <f t="shared" si="6"/>
        <v>0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99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21</v>
      </c>
      <c r="B35" s="160" t="s">
        <v>145</v>
      </c>
      <c r="C35" s="195" t="s">
        <v>146</v>
      </c>
      <c r="D35" s="162" t="s">
        <v>114</v>
      </c>
      <c r="E35" s="169">
        <v>31</v>
      </c>
      <c r="F35" s="172"/>
      <c r="G35" s="173">
        <f t="shared" si="0"/>
        <v>0</v>
      </c>
      <c r="H35" s="172"/>
      <c r="I35" s="173">
        <f t="shared" si="1"/>
        <v>0</v>
      </c>
      <c r="J35" s="172"/>
      <c r="K35" s="173">
        <f t="shared" si="2"/>
        <v>0</v>
      </c>
      <c r="L35" s="173">
        <v>15</v>
      </c>
      <c r="M35" s="173">
        <f t="shared" si="3"/>
        <v>0</v>
      </c>
      <c r="N35" s="163">
        <v>0</v>
      </c>
      <c r="O35" s="163">
        <f t="shared" si="4"/>
        <v>0</v>
      </c>
      <c r="P35" s="163">
        <v>0</v>
      </c>
      <c r="Q35" s="163">
        <f t="shared" si="5"/>
        <v>0</v>
      </c>
      <c r="R35" s="163"/>
      <c r="S35" s="163"/>
      <c r="T35" s="164">
        <v>0</v>
      </c>
      <c r="U35" s="163">
        <f t="shared" si="6"/>
        <v>0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99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>
        <v>22</v>
      </c>
      <c r="B36" s="160" t="s">
        <v>147</v>
      </c>
      <c r="C36" s="195" t="s">
        <v>148</v>
      </c>
      <c r="D36" s="162" t="s">
        <v>123</v>
      </c>
      <c r="E36" s="169">
        <v>1720</v>
      </c>
      <c r="F36" s="172"/>
      <c r="G36" s="173">
        <f t="shared" si="0"/>
        <v>0</v>
      </c>
      <c r="H36" s="172"/>
      <c r="I36" s="173">
        <f t="shared" si="1"/>
        <v>0</v>
      </c>
      <c r="J36" s="172"/>
      <c r="K36" s="173">
        <f t="shared" si="2"/>
        <v>0</v>
      </c>
      <c r="L36" s="173">
        <v>15</v>
      </c>
      <c r="M36" s="173">
        <f t="shared" si="3"/>
        <v>0</v>
      </c>
      <c r="N36" s="163">
        <v>0</v>
      </c>
      <c r="O36" s="163">
        <f t="shared" si="4"/>
        <v>0</v>
      </c>
      <c r="P36" s="163">
        <v>0</v>
      </c>
      <c r="Q36" s="163">
        <f t="shared" si="5"/>
        <v>0</v>
      </c>
      <c r="R36" s="163"/>
      <c r="S36" s="163"/>
      <c r="T36" s="164">
        <v>9.955E-2</v>
      </c>
      <c r="U36" s="163">
        <f t="shared" si="6"/>
        <v>171.23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99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/>
      <c r="B37" s="160"/>
      <c r="C37" s="196" t="s">
        <v>149</v>
      </c>
      <c r="D37" s="165"/>
      <c r="E37" s="170">
        <v>1720</v>
      </c>
      <c r="F37" s="173"/>
      <c r="G37" s="173"/>
      <c r="H37" s="173"/>
      <c r="I37" s="173"/>
      <c r="J37" s="173"/>
      <c r="K37" s="173"/>
      <c r="L37" s="173"/>
      <c r="M37" s="173"/>
      <c r="N37" s="163"/>
      <c r="O37" s="163"/>
      <c r="P37" s="163"/>
      <c r="Q37" s="163"/>
      <c r="R37" s="163"/>
      <c r="S37" s="163"/>
      <c r="T37" s="164"/>
      <c r="U37" s="163"/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101</v>
      </c>
      <c r="AF37" s="153">
        <v>0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>
        <v>23</v>
      </c>
      <c r="B38" s="160" t="s">
        <v>150</v>
      </c>
      <c r="C38" s="195" t="s">
        <v>151</v>
      </c>
      <c r="D38" s="162" t="s">
        <v>123</v>
      </c>
      <c r="E38" s="169">
        <v>1720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15</v>
      </c>
      <c r="M38" s="173">
        <f>G38*(1+L38/100)</f>
        <v>0</v>
      </c>
      <c r="N38" s="163">
        <v>1.4999999999999999E-4</v>
      </c>
      <c r="O38" s="163">
        <f>ROUND(E38*N38,5)</f>
        <v>0.25800000000000001</v>
      </c>
      <c r="P38" s="163">
        <v>0</v>
      </c>
      <c r="Q38" s="163">
        <f>ROUND(E38*P38,5)</f>
        <v>0</v>
      </c>
      <c r="R38" s="163"/>
      <c r="S38" s="163"/>
      <c r="T38" s="164">
        <v>0</v>
      </c>
      <c r="U38" s="163">
        <f>ROUND(E38*T38,2)</f>
        <v>0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126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>
        <v>24</v>
      </c>
      <c r="B39" s="160" t="s">
        <v>152</v>
      </c>
      <c r="C39" s="195" t="s">
        <v>153</v>
      </c>
      <c r="D39" s="162" t="s">
        <v>123</v>
      </c>
      <c r="E39" s="169">
        <v>980</v>
      </c>
      <c r="F39" s="172"/>
      <c r="G39" s="173">
        <f>ROUND(E39*F39,2)</f>
        <v>0</v>
      </c>
      <c r="H39" s="172"/>
      <c r="I39" s="173">
        <f>ROUND(E39*H39,2)</f>
        <v>0</v>
      </c>
      <c r="J39" s="172"/>
      <c r="K39" s="173">
        <f>ROUND(E39*J39,2)</f>
        <v>0</v>
      </c>
      <c r="L39" s="173">
        <v>15</v>
      </c>
      <c r="M39" s="173">
        <f>G39*(1+L39/100)</f>
        <v>0</v>
      </c>
      <c r="N39" s="163">
        <v>0</v>
      </c>
      <c r="O39" s="163">
        <f>ROUND(E39*N39,5)</f>
        <v>0</v>
      </c>
      <c r="P39" s="163">
        <v>0</v>
      </c>
      <c r="Q39" s="163">
        <f>ROUND(E39*P39,5)</f>
        <v>0</v>
      </c>
      <c r="R39" s="163"/>
      <c r="S39" s="163"/>
      <c r="T39" s="164">
        <v>9.955E-2</v>
      </c>
      <c r="U39" s="163">
        <f>ROUND(E39*T39,2)</f>
        <v>97.56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99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54"/>
      <c r="B40" s="160"/>
      <c r="C40" s="196" t="s">
        <v>154</v>
      </c>
      <c r="D40" s="165"/>
      <c r="E40" s="170">
        <v>980</v>
      </c>
      <c r="F40" s="173"/>
      <c r="G40" s="173"/>
      <c r="H40" s="173"/>
      <c r="I40" s="173"/>
      <c r="J40" s="173"/>
      <c r="K40" s="173"/>
      <c r="L40" s="173"/>
      <c r="M40" s="173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101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54">
        <v>25</v>
      </c>
      <c r="B41" s="160" t="s">
        <v>155</v>
      </c>
      <c r="C41" s="195" t="s">
        <v>156</v>
      </c>
      <c r="D41" s="162" t="s">
        <v>123</v>
      </c>
      <c r="E41" s="169">
        <v>980</v>
      </c>
      <c r="F41" s="172"/>
      <c r="G41" s="173">
        <f t="shared" ref="G41:G46" si="7">ROUND(E41*F41,2)</f>
        <v>0</v>
      </c>
      <c r="H41" s="172"/>
      <c r="I41" s="173">
        <f t="shared" ref="I41:I46" si="8">ROUND(E41*H41,2)</f>
        <v>0</v>
      </c>
      <c r="J41" s="172"/>
      <c r="K41" s="173">
        <f t="shared" ref="K41:K46" si="9">ROUND(E41*J41,2)</f>
        <v>0</v>
      </c>
      <c r="L41" s="173">
        <v>15</v>
      </c>
      <c r="M41" s="173">
        <f t="shared" ref="M41:M46" si="10">G41*(1+L41/100)</f>
        <v>0</v>
      </c>
      <c r="N41" s="163">
        <v>2.0000000000000001E-4</v>
      </c>
      <c r="O41" s="163">
        <f t="shared" ref="O41:O46" si="11">ROUND(E41*N41,5)</f>
        <v>0.19600000000000001</v>
      </c>
      <c r="P41" s="163">
        <v>0</v>
      </c>
      <c r="Q41" s="163">
        <f t="shared" ref="Q41:Q46" si="12">ROUND(E41*P41,5)</f>
        <v>0</v>
      </c>
      <c r="R41" s="163"/>
      <c r="S41" s="163"/>
      <c r="T41" s="164">
        <v>0</v>
      </c>
      <c r="U41" s="163">
        <f t="shared" ref="U41:U46" si="13">ROUND(E41*T41,2)</f>
        <v>0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126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54">
        <v>26</v>
      </c>
      <c r="B42" s="160" t="s">
        <v>157</v>
      </c>
      <c r="C42" s="195" t="s">
        <v>158</v>
      </c>
      <c r="D42" s="162" t="s">
        <v>114</v>
      </c>
      <c r="E42" s="169">
        <v>38</v>
      </c>
      <c r="F42" s="172"/>
      <c r="G42" s="173">
        <f t="shared" si="7"/>
        <v>0</v>
      </c>
      <c r="H42" s="172"/>
      <c r="I42" s="173">
        <f t="shared" si="8"/>
        <v>0</v>
      </c>
      <c r="J42" s="172"/>
      <c r="K42" s="173">
        <f t="shared" si="9"/>
        <v>0</v>
      </c>
      <c r="L42" s="173">
        <v>15</v>
      </c>
      <c r="M42" s="173">
        <f t="shared" si="10"/>
        <v>0</v>
      </c>
      <c r="N42" s="163">
        <v>0</v>
      </c>
      <c r="O42" s="163">
        <f t="shared" si="11"/>
        <v>0</v>
      </c>
      <c r="P42" s="163">
        <v>0</v>
      </c>
      <c r="Q42" s="163">
        <f t="shared" si="12"/>
        <v>0</v>
      </c>
      <c r="R42" s="163"/>
      <c r="S42" s="163"/>
      <c r="T42" s="164">
        <v>0.15</v>
      </c>
      <c r="U42" s="163">
        <f t="shared" si="13"/>
        <v>5.7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99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27</v>
      </c>
      <c r="B43" s="160" t="s">
        <v>159</v>
      </c>
      <c r="C43" s="195" t="s">
        <v>160</v>
      </c>
      <c r="D43" s="162" t="s">
        <v>114</v>
      </c>
      <c r="E43" s="169">
        <v>38</v>
      </c>
      <c r="F43" s="172"/>
      <c r="G43" s="173">
        <f t="shared" si="7"/>
        <v>0</v>
      </c>
      <c r="H43" s="172"/>
      <c r="I43" s="173">
        <f t="shared" si="8"/>
        <v>0</v>
      </c>
      <c r="J43" s="172"/>
      <c r="K43" s="173">
        <f t="shared" si="9"/>
        <v>0</v>
      </c>
      <c r="L43" s="173">
        <v>15</v>
      </c>
      <c r="M43" s="173">
        <f t="shared" si="10"/>
        <v>0</v>
      </c>
      <c r="N43" s="163">
        <v>0</v>
      </c>
      <c r="O43" s="163">
        <f t="shared" si="11"/>
        <v>0</v>
      </c>
      <c r="P43" s="163">
        <v>0</v>
      </c>
      <c r="Q43" s="163">
        <f t="shared" si="12"/>
        <v>0</v>
      </c>
      <c r="R43" s="163"/>
      <c r="S43" s="163"/>
      <c r="T43" s="164">
        <v>0</v>
      </c>
      <c r="U43" s="163">
        <f t="shared" si="13"/>
        <v>0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99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>
        <v>28</v>
      </c>
      <c r="B44" s="160" t="s">
        <v>161</v>
      </c>
      <c r="C44" s="195" t="s">
        <v>162</v>
      </c>
      <c r="D44" s="162" t="s">
        <v>163</v>
      </c>
      <c r="E44" s="169">
        <v>1</v>
      </c>
      <c r="F44" s="172"/>
      <c r="G44" s="173">
        <f t="shared" si="7"/>
        <v>0</v>
      </c>
      <c r="H44" s="172"/>
      <c r="I44" s="173">
        <f t="shared" si="8"/>
        <v>0</v>
      </c>
      <c r="J44" s="172"/>
      <c r="K44" s="173">
        <f t="shared" si="9"/>
        <v>0</v>
      </c>
      <c r="L44" s="173">
        <v>15</v>
      </c>
      <c r="M44" s="173">
        <f t="shared" si="10"/>
        <v>0</v>
      </c>
      <c r="N44" s="163">
        <v>0</v>
      </c>
      <c r="O44" s="163">
        <f t="shared" si="11"/>
        <v>0</v>
      </c>
      <c r="P44" s="163">
        <v>0</v>
      </c>
      <c r="Q44" s="163">
        <f t="shared" si="12"/>
        <v>0</v>
      </c>
      <c r="R44" s="163"/>
      <c r="S44" s="163"/>
      <c r="T44" s="164">
        <v>0</v>
      </c>
      <c r="U44" s="163">
        <f t="shared" si="13"/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99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>
        <v>29</v>
      </c>
      <c r="B45" s="160" t="s">
        <v>164</v>
      </c>
      <c r="C45" s="195" t="s">
        <v>165</v>
      </c>
      <c r="D45" s="162" t="s">
        <v>163</v>
      </c>
      <c r="E45" s="169">
        <v>1</v>
      </c>
      <c r="F45" s="172"/>
      <c r="G45" s="173">
        <f t="shared" si="7"/>
        <v>0</v>
      </c>
      <c r="H45" s="172"/>
      <c r="I45" s="173">
        <f t="shared" si="8"/>
        <v>0</v>
      </c>
      <c r="J45" s="172"/>
      <c r="K45" s="173">
        <f t="shared" si="9"/>
        <v>0</v>
      </c>
      <c r="L45" s="173">
        <v>15</v>
      </c>
      <c r="M45" s="173">
        <f t="shared" si="10"/>
        <v>0</v>
      </c>
      <c r="N45" s="163">
        <v>0</v>
      </c>
      <c r="O45" s="163">
        <f t="shared" si="11"/>
        <v>0</v>
      </c>
      <c r="P45" s="163">
        <v>0</v>
      </c>
      <c r="Q45" s="163">
        <f t="shared" si="12"/>
        <v>0</v>
      </c>
      <c r="R45" s="163"/>
      <c r="S45" s="163"/>
      <c r="T45" s="164">
        <v>0</v>
      </c>
      <c r="U45" s="163">
        <f t="shared" si="13"/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99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30</v>
      </c>
      <c r="B46" s="160" t="s">
        <v>166</v>
      </c>
      <c r="C46" s="195" t="s">
        <v>167</v>
      </c>
      <c r="D46" s="162" t="s">
        <v>163</v>
      </c>
      <c r="E46" s="169">
        <v>1</v>
      </c>
      <c r="F46" s="172"/>
      <c r="G46" s="173">
        <f t="shared" si="7"/>
        <v>0</v>
      </c>
      <c r="H46" s="172"/>
      <c r="I46" s="173">
        <f t="shared" si="8"/>
        <v>0</v>
      </c>
      <c r="J46" s="172"/>
      <c r="K46" s="173">
        <f t="shared" si="9"/>
        <v>0</v>
      </c>
      <c r="L46" s="173">
        <v>15</v>
      </c>
      <c r="M46" s="173">
        <f t="shared" si="10"/>
        <v>0</v>
      </c>
      <c r="N46" s="163">
        <v>0</v>
      </c>
      <c r="O46" s="163">
        <f t="shared" si="11"/>
        <v>0</v>
      </c>
      <c r="P46" s="163">
        <v>0</v>
      </c>
      <c r="Q46" s="163">
        <f t="shared" si="12"/>
        <v>0</v>
      </c>
      <c r="R46" s="163"/>
      <c r="S46" s="163"/>
      <c r="T46" s="164">
        <v>0</v>
      </c>
      <c r="U46" s="163">
        <f t="shared" si="13"/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99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x14ac:dyDescent="0.2">
      <c r="A47" s="155" t="s">
        <v>94</v>
      </c>
      <c r="B47" s="161" t="s">
        <v>67</v>
      </c>
      <c r="C47" s="197" t="s">
        <v>26</v>
      </c>
      <c r="D47" s="166"/>
      <c r="E47" s="171"/>
      <c r="F47" s="174"/>
      <c r="G47" s="174">
        <f>SUMIF(AE48:AE55,"&lt;&gt;NOR",G48:G55)</f>
        <v>0</v>
      </c>
      <c r="H47" s="174"/>
      <c r="I47" s="174">
        <f>SUM(I48:I55)</f>
        <v>0</v>
      </c>
      <c r="J47" s="174"/>
      <c r="K47" s="174">
        <f>SUM(K48:K55)</f>
        <v>0</v>
      </c>
      <c r="L47" s="174"/>
      <c r="M47" s="174">
        <f>SUM(M48:M55)</f>
        <v>0</v>
      </c>
      <c r="N47" s="167"/>
      <c r="O47" s="167">
        <f>SUM(O48:O55)</f>
        <v>0</v>
      </c>
      <c r="P47" s="167"/>
      <c r="Q47" s="167">
        <f>SUM(Q48:Q55)</f>
        <v>0</v>
      </c>
      <c r="R47" s="167"/>
      <c r="S47" s="167"/>
      <c r="T47" s="168"/>
      <c r="U47" s="167">
        <f>SUM(U48:U55)</f>
        <v>0</v>
      </c>
      <c r="AE47" t="s">
        <v>95</v>
      </c>
    </row>
    <row r="48" spans="1:60" outlineLevel="1" x14ac:dyDescent="0.2">
      <c r="A48" s="154">
        <v>31</v>
      </c>
      <c r="B48" s="160" t="s">
        <v>168</v>
      </c>
      <c r="C48" s="195" t="s">
        <v>169</v>
      </c>
      <c r="D48" s="162" t="s">
        <v>170</v>
      </c>
      <c r="E48" s="169">
        <v>1</v>
      </c>
      <c r="F48" s="172"/>
      <c r="G48" s="173">
        <f t="shared" ref="G48:G55" si="14">ROUND(E48*F48,2)</f>
        <v>0</v>
      </c>
      <c r="H48" s="172"/>
      <c r="I48" s="173">
        <f t="shared" ref="I48:I55" si="15">ROUND(E48*H48,2)</f>
        <v>0</v>
      </c>
      <c r="J48" s="172"/>
      <c r="K48" s="173">
        <f t="shared" ref="K48:K55" si="16">ROUND(E48*J48,2)</f>
        <v>0</v>
      </c>
      <c r="L48" s="173">
        <v>15</v>
      </c>
      <c r="M48" s="173">
        <f t="shared" ref="M48:M55" si="17">G48*(1+L48/100)</f>
        <v>0</v>
      </c>
      <c r="N48" s="163">
        <v>0</v>
      </c>
      <c r="O48" s="163">
        <f t="shared" ref="O48:O55" si="18">ROUND(E48*N48,5)</f>
        <v>0</v>
      </c>
      <c r="P48" s="163">
        <v>0</v>
      </c>
      <c r="Q48" s="163">
        <f t="shared" ref="Q48:Q55" si="19">ROUND(E48*P48,5)</f>
        <v>0</v>
      </c>
      <c r="R48" s="163"/>
      <c r="S48" s="163"/>
      <c r="T48" s="164">
        <v>0</v>
      </c>
      <c r="U48" s="163">
        <f t="shared" ref="U48:U55" si="20">ROUND(E48*T48,2)</f>
        <v>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99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>
        <v>32</v>
      </c>
      <c r="B49" s="160" t="s">
        <v>171</v>
      </c>
      <c r="C49" s="195" t="s">
        <v>172</v>
      </c>
      <c r="D49" s="162" t="s">
        <v>0</v>
      </c>
      <c r="E49" s="169">
        <v>5</v>
      </c>
      <c r="F49" s="172"/>
      <c r="G49" s="173">
        <f t="shared" si="14"/>
        <v>0</v>
      </c>
      <c r="H49" s="172"/>
      <c r="I49" s="173">
        <f t="shared" si="15"/>
        <v>0</v>
      </c>
      <c r="J49" s="172"/>
      <c r="K49" s="173">
        <f t="shared" si="16"/>
        <v>0</v>
      </c>
      <c r="L49" s="173">
        <v>15</v>
      </c>
      <c r="M49" s="173">
        <f t="shared" si="17"/>
        <v>0</v>
      </c>
      <c r="N49" s="163">
        <v>0</v>
      </c>
      <c r="O49" s="163">
        <f t="shared" si="18"/>
        <v>0</v>
      </c>
      <c r="P49" s="163">
        <v>0</v>
      </c>
      <c r="Q49" s="163">
        <f t="shared" si="19"/>
        <v>0</v>
      </c>
      <c r="R49" s="163"/>
      <c r="S49" s="163"/>
      <c r="T49" s="164">
        <v>0</v>
      </c>
      <c r="U49" s="163">
        <f t="shared" si="20"/>
        <v>0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99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54">
        <v>33</v>
      </c>
      <c r="B50" s="160" t="s">
        <v>173</v>
      </c>
      <c r="C50" s="195" t="s">
        <v>174</v>
      </c>
      <c r="D50" s="162" t="s">
        <v>170</v>
      </c>
      <c r="E50" s="169">
        <v>1</v>
      </c>
      <c r="F50" s="172"/>
      <c r="G50" s="173">
        <f t="shared" si="14"/>
        <v>0</v>
      </c>
      <c r="H50" s="172"/>
      <c r="I50" s="173">
        <f t="shared" si="15"/>
        <v>0</v>
      </c>
      <c r="J50" s="172"/>
      <c r="K50" s="173">
        <f t="shared" si="16"/>
        <v>0</v>
      </c>
      <c r="L50" s="173">
        <v>15</v>
      </c>
      <c r="M50" s="173">
        <f t="shared" si="17"/>
        <v>0</v>
      </c>
      <c r="N50" s="163">
        <v>0</v>
      </c>
      <c r="O50" s="163">
        <f t="shared" si="18"/>
        <v>0</v>
      </c>
      <c r="P50" s="163">
        <v>0</v>
      </c>
      <c r="Q50" s="163">
        <f t="shared" si="19"/>
        <v>0</v>
      </c>
      <c r="R50" s="163"/>
      <c r="S50" s="163"/>
      <c r="T50" s="164">
        <v>0</v>
      </c>
      <c r="U50" s="163">
        <f t="shared" si="20"/>
        <v>0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99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22.5" outlineLevel="1" x14ac:dyDescent="0.2">
      <c r="A51" s="154">
        <v>34</v>
      </c>
      <c r="B51" s="160" t="s">
        <v>175</v>
      </c>
      <c r="C51" s="195" t="s">
        <v>176</v>
      </c>
      <c r="D51" s="162" t="s">
        <v>163</v>
      </c>
      <c r="E51" s="169">
        <v>1</v>
      </c>
      <c r="F51" s="172"/>
      <c r="G51" s="173">
        <f t="shared" si="14"/>
        <v>0</v>
      </c>
      <c r="H51" s="172"/>
      <c r="I51" s="173">
        <f t="shared" si="15"/>
        <v>0</v>
      </c>
      <c r="J51" s="172"/>
      <c r="K51" s="173">
        <f t="shared" si="16"/>
        <v>0</v>
      </c>
      <c r="L51" s="173">
        <v>15</v>
      </c>
      <c r="M51" s="173">
        <f t="shared" si="17"/>
        <v>0</v>
      </c>
      <c r="N51" s="163">
        <v>0</v>
      </c>
      <c r="O51" s="163">
        <f t="shared" si="18"/>
        <v>0</v>
      </c>
      <c r="P51" s="163">
        <v>0</v>
      </c>
      <c r="Q51" s="163">
        <f t="shared" si="19"/>
        <v>0</v>
      </c>
      <c r="R51" s="163"/>
      <c r="S51" s="163"/>
      <c r="T51" s="164">
        <v>0</v>
      </c>
      <c r="U51" s="163">
        <f t="shared" si="20"/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99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22.5" outlineLevel="1" x14ac:dyDescent="0.2">
      <c r="A52" s="154">
        <v>35</v>
      </c>
      <c r="B52" s="160" t="s">
        <v>177</v>
      </c>
      <c r="C52" s="195" t="s">
        <v>178</v>
      </c>
      <c r="D52" s="162" t="s">
        <v>170</v>
      </c>
      <c r="E52" s="169">
        <v>1</v>
      </c>
      <c r="F52" s="172"/>
      <c r="G52" s="173">
        <f t="shared" si="14"/>
        <v>0</v>
      </c>
      <c r="H52" s="172"/>
      <c r="I52" s="173">
        <f t="shared" si="15"/>
        <v>0</v>
      </c>
      <c r="J52" s="172"/>
      <c r="K52" s="173">
        <f t="shared" si="16"/>
        <v>0</v>
      </c>
      <c r="L52" s="173">
        <v>15</v>
      </c>
      <c r="M52" s="173">
        <f t="shared" si="17"/>
        <v>0</v>
      </c>
      <c r="N52" s="163">
        <v>0</v>
      </c>
      <c r="O52" s="163">
        <f t="shared" si="18"/>
        <v>0</v>
      </c>
      <c r="P52" s="163">
        <v>0</v>
      </c>
      <c r="Q52" s="163">
        <f t="shared" si="19"/>
        <v>0</v>
      </c>
      <c r="R52" s="163"/>
      <c r="S52" s="163"/>
      <c r="T52" s="164">
        <v>0</v>
      </c>
      <c r="U52" s="163">
        <f t="shared" si="20"/>
        <v>0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99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54">
        <v>36</v>
      </c>
      <c r="B53" s="160" t="s">
        <v>179</v>
      </c>
      <c r="C53" s="195" t="s">
        <v>180</v>
      </c>
      <c r="D53" s="162" t="s">
        <v>170</v>
      </c>
      <c r="E53" s="169">
        <v>1</v>
      </c>
      <c r="F53" s="172"/>
      <c r="G53" s="173">
        <f t="shared" si="14"/>
        <v>0</v>
      </c>
      <c r="H53" s="172"/>
      <c r="I53" s="173">
        <f t="shared" si="15"/>
        <v>0</v>
      </c>
      <c r="J53" s="172"/>
      <c r="K53" s="173">
        <f t="shared" si="16"/>
        <v>0</v>
      </c>
      <c r="L53" s="173">
        <v>15</v>
      </c>
      <c r="M53" s="173">
        <f t="shared" si="17"/>
        <v>0</v>
      </c>
      <c r="N53" s="163">
        <v>0</v>
      </c>
      <c r="O53" s="163">
        <f t="shared" si="18"/>
        <v>0</v>
      </c>
      <c r="P53" s="163">
        <v>0</v>
      </c>
      <c r="Q53" s="163">
        <f t="shared" si="19"/>
        <v>0</v>
      </c>
      <c r="R53" s="163"/>
      <c r="S53" s="163"/>
      <c r="T53" s="164">
        <v>0</v>
      </c>
      <c r="U53" s="163">
        <f t="shared" si="20"/>
        <v>0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99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>
        <v>37</v>
      </c>
      <c r="B54" s="160" t="s">
        <v>181</v>
      </c>
      <c r="C54" s="195" t="s">
        <v>182</v>
      </c>
      <c r="D54" s="162" t="s">
        <v>170</v>
      </c>
      <c r="E54" s="169">
        <v>1</v>
      </c>
      <c r="F54" s="172"/>
      <c r="G54" s="173">
        <f t="shared" si="14"/>
        <v>0</v>
      </c>
      <c r="H54" s="172"/>
      <c r="I54" s="173">
        <f t="shared" si="15"/>
        <v>0</v>
      </c>
      <c r="J54" s="172"/>
      <c r="K54" s="173">
        <f t="shared" si="16"/>
        <v>0</v>
      </c>
      <c r="L54" s="173">
        <v>15</v>
      </c>
      <c r="M54" s="173">
        <f t="shared" si="17"/>
        <v>0</v>
      </c>
      <c r="N54" s="163">
        <v>0</v>
      </c>
      <c r="O54" s="163">
        <f t="shared" si="18"/>
        <v>0</v>
      </c>
      <c r="P54" s="163">
        <v>0</v>
      </c>
      <c r="Q54" s="163">
        <f t="shared" si="19"/>
        <v>0</v>
      </c>
      <c r="R54" s="163"/>
      <c r="S54" s="163"/>
      <c r="T54" s="164">
        <v>0</v>
      </c>
      <c r="U54" s="163">
        <f t="shared" si="20"/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99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83">
        <v>38</v>
      </c>
      <c r="B55" s="184" t="s">
        <v>183</v>
      </c>
      <c r="C55" s="198" t="s">
        <v>184</v>
      </c>
      <c r="D55" s="185" t="s">
        <v>170</v>
      </c>
      <c r="E55" s="186">
        <v>1</v>
      </c>
      <c r="F55" s="172"/>
      <c r="G55" s="188">
        <f t="shared" si="14"/>
        <v>0</v>
      </c>
      <c r="H55" s="187"/>
      <c r="I55" s="188">
        <f t="shared" si="15"/>
        <v>0</v>
      </c>
      <c r="J55" s="187"/>
      <c r="K55" s="188">
        <f t="shared" si="16"/>
        <v>0</v>
      </c>
      <c r="L55" s="188">
        <v>15</v>
      </c>
      <c r="M55" s="188">
        <f t="shared" si="17"/>
        <v>0</v>
      </c>
      <c r="N55" s="189">
        <v>0</v>
      </c>
      <c r="O55" s="189">
        <f t="shared" si="18"/>
        <v>0</v>
      </c>
      <c r="P55" s="189">
        <v>0</v>
      </c>
      <c r="Q55" s="189">
        <f t="shared" si="19"/>
        <v>0</v>
      </c>
      <c r="R55" s="189"/>
      <c r="S55" s="189"/>
      <c r="T55" s="190">
        <v>0</v>
      </c>
      <c r="U55" s="189">
        <f t="shared" si="20"/>
        <v>0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99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x14ac:dyDescent="0.2">
      <c r="A56" s="6"/>
      <c r="B56" s="7" t="s">
        <v>185</v>
      </c>
      <c r="C56" s="199" t="s">
        <v>185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AC56">
        <v>15</v>
      </c>
      <c r="AD56">
        <v>21</v>
      </c>
    </row>
    <row r="57" spans="1:60" x14ac:dyDescent="0.2">
      <c r="A57" s="191"/>
      <c r="B57" s="192">
        <v>26</v>
      </c>
      <c r="C57" s="200" t="s">
        <v>185</v>
      </c>
      <c r="D57" s="193"/>
      <c r="E57" s="193"/>
      <c r="F57" s="193"/>
      <c r="G57" s="194">
        <f>G8+G17+G20+G23+G47</f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C57">
        <f>SUMIF(L7:L55,AC56,G7:G55)</f>
        <v>0</v>
      </c>
      <c r="AD57">
        <f>SUMIF(L7:L55,AD56,G7:G55)</f>
        <v>0</v>
      </c>
      <c r="AE57" t="s">
        <v>186</v>
      </c>
    </row>
    <row r="58" spans="1:60" x14ac:dyDescent="0.2">
      <c r="A58" s="6"/>
      <c r="B58" s="7" t="s">
        <v>185</v>
      </c>
      <c r="C58" s="199" t="s">
        <v>185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60" x14ac:dyDescent="0.2">
      <c r="A59" s="6"/>
      <c r="B59" s="7" t="s">
        <v>185</v>
      </c>
      <c r="C59" s="199" t="s">
        <v>185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60" x14ac:dyDescent="0.2">
      <c r="A60" s="261">
        <v>33</v>
      </c>
      <c r="B60" s="261"/>
      <c r="C60" s="26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60" x14ac:dyDescent="0.2">
      <c r="A61" s="263"/>
      <c r="B61" s="264"/>
      <c r="C61" s="265"/>
      <c r="D61" s="264"/>
      <c r="E61" s="264"/>
      <c r="F61" s="264"/>
      <c r="G61" s="26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E61" t="s">
        <v>187</v>
      </c>
    </row>
    <row r="62" spans="1:60" x14ac:dyDescent="0.2">
      <c r="A62" s="267"/>
      <c r="B62" s="268"/>
      <c r="C62" s="269"/>
      <c r="D62" s="268"/>
      <c r="E62" s="268"/>
      <c r="F62" s="268"/>
      <c r="G62" s="27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60" x14ac:dyDescent="0.2">
      <c r="A63" s="267"/>
      <c r="B63" s="268"/>
      <c r="C63" s="269"/>
      <c r="D63" s="268"/>
      <c r="E63" s="268"/>
      <c r="F63" s="268"/>
      <c r="G63" s="27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60" x14ac:dyDescent="0.2">
      <c r="A64" s="267"/>
      <c r="B64" s="268"/>
      <c r="C64" s="269"/>
      <c r="D64" s="268"/>
      <c r="E64" s="268"/>
      <c r="F64" s="268"/>
      <c r="G64" s="27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1" x14ac:dyDescent="0.2">
      <c r="A65" s="271"/>
      <c r="B65" s="272"/>
      <c r="C65" s="273"/>
      <c r="D65" s="272"/>
      <c r="E65" s="272"/>
      <c r="F65" s="272"/>
      <c r="G65" s="27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31" x14ac:dyDescent="0.2">
      <c r="A66" s="6"/>
      <c r="B66" s="7" t="s">
        <v>185</v>
      </c>
      <c r="C66" s="199" t="s">
        <v>185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1" x14ac:dyDescent="0.2">
      <c r="C67" s="201"/>
      <c r="AE67" t="s">
        <v>188</v>
      </c>
    </row>
  </sheetData>
  <sheetProtection algorithmName="SHA-512" hashValue="0rbZelhZww56gZTxBx0VXBs4JTMsmuob6MfKcCyFgRZejXO6/qbIl2npuKulN8P7SOAJNynUH7fpRPVtI1Idkw==" saltValue="Sry07xanZ5LbEznaJaUZ8w==" spinCount="100000" sheet="1" objects="1" scenarios="1"/>
  <mergeCells count="6">
    <mergeCell ref="A61:G65"/>
    <mergeCell ref="A1:G1"/>
    <mergeCell ref="C2:G2"/>
    <mergeCell ref="C3:G3"/>
    <mergeCell ref="C4:G4"/>
    <mergeCell ref="A60:C60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Petr Šámal</cp:lastModifiedBy>
  <cp:lastPrinted>2014-02-28T09:52:57Z</cp:lastPrinted>
  <dcterms:created xsi:type="dcterms:W3CDTF">2009-04-08T07:15:50Z</dcterms:created>
  <dcterms:modified xsi:type="dcterms:W3CDTF">2022-03-07T07:30:00Z</dcterms:modified>
</cp:coreProperties>
</file>