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Veřejné zakázky\VZ - mimo NEN\2021_10 - Instalatérksé práce\"/>
    </mc:Choice>
  </mc:AlternateContent>
  <bookViews>
    <workbookView xWindow="0" yWindow="0" windowWidth="28800" windowHeight="12435"/>
  </bookViews>
  <sheets>
    <sheet name="Rekapitulace" sheetId="1" r:id="rId1"/>
    <sheet name="Pokyny pro vyplnění" sheetId="8" r:id="rId2"/>
    <sheet name="VV_1" sheetId="2" r:id="rId3"/>
    <sheet name="VV_2" sheetId="3" r:id="rId4"/>
    <sheet name="VV_3" sheetId="4" r:id="rId5"/>
    <sheet name="VV_4" sheetId="5" r:id="rId6"/>
    <sheet name="VV_5" sheetId="6" r:id="rId7"/>
  </sheets>
  <definedNames>
    <definedName name="CenaCelkemVypocet" localSheetId="0">Rekapitulace!$I$37</definedName>
    <definedName name="Mena">Rekapitulace!$J$26</definedName>
    <definedName name="SazbaDPH1" localSheetId="0">Rekapitulace!#REF!</definedName>
    <definedName name="SazbaDPH2" localSheetId="0">Rekapitulace!$E$23</definedName>
    <definedName name="ZakladDPHZakl">Rekapitulace!$G$23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AC54" i="6" l="1"/>
  <c r="U52" i="6"/>
  <c r="Q52" i="6"/>
  <c r="O52" i="6"/>
  <c r="K52" i="6"/>
  <c r="I52" i="6"/>
  <c r="G52" i="6"/>
  <c r="M52" i="6" s="1"/>
  <c r="U51" i="6"/>
  <c r="Q51" i="6"/>
  <c r="O51" i="6"/>
  <c r="K51" i="6"/>
  <c r="I51" i="6"/>
  <c r="G51" i="6"/>
  <c r="M51" i="6" s="1"/>
  <c r="U50" i="6"/>
  <c r="Q50" i="6"/>
  <c r="O50" i="6"/>
  <c r="K50" i="6"/>
  <c r="I50" i="6"/>
  <c r="G50" i="6"/>
  <c r="M50" i="6" s="1"/>
  <c r="U49" i="6"/>
  <c r="Q49" i="6"/>
  <c r="O49" i="6"/>
  <c r="K49" i="6"/>
  <c r="I49" i="6"/>
  <c r="G49" i="6"/>
  <c r="M49" i="6" s="1"/>
  <c r="U48" i="6"/>
  <c r="Q48" i="6"/>
  <c r="O48" i="6"/>
  <c r="K48" i="6"/>
  <c r="I48" i="6"/>
  <c r="G48" i="6"/>
  <c r="M48" i="6" s="1"/>
  <c r="U47" i="6"/>
  <c r="Q47" i="6"/>
  <c r="O47" i="6"/>
  <c r="K47" i="6"/>
  <c r="I47" i="6"/>
  <c r="G47" i="6"/>
  <c r="M47" i="6" s="1"/>
  <c r="U46" i="6"/>
  <c r="Q46" i="6"/>
  <c r="O46" i="6"/>
  <c r="K46" i="6"/>
  <c r="I46" i="6"/>
  <c r="G46" i="6"/>
  <c r="M46" i="6" s="1"/>
  <c r="U43" i="6"/>
  <c r="U42" i="6" s="1"/>
  <c r="Q43" i="6"/>
  <c r="Q42" i="6" s="1"/>
  <c r="O43" i="6"/>
  <c r="O42" i="6" s="1"/>
  <c r="K43" i="6"/>
  <c r="K42" i="6" s="1"/>
  <c r="I43" i="6"/>
  <c r="I42" i="6" s="1"/>
  <c r="G43" i="6"/>
  <c r="G42" i="6" s="1"/>
  <c r="U41" i="6"/>
  <c r="Q41" i="6"/>
  <c r="O41" i="6"/>
  <c r="K41" i="6"/>
  <c r="I41" i="6"/>
  <c r="G41" i="6"/>
  <c r="M41" i="6" s="1"/>
  <c r="U39" i="6"/>
  <c r="Q39" i="6"/>
  <c r="O39" i="6"/>
  <c r="K39" i="6"/>
  <c r="I39" i="6"/>
  <c r="G39" i="6"/>
  <c r="M39" i="6" s="1"/>
  <c r="U37" i="6"/>
  <c r="Q37" i="6"/>
  <c r="O37" i="6"/>
  <c r="K37" i="6"/>
  <c r="I37" i="6"/>
  <c r="G37" i="6"/>
  <c r="M37" i="6" s="1"/>
  <c r="U36" i="6"/>
  <c r="Q36" i="6"/>
  <c r="O36" i="6"/>
  <c r="K36" i="6"/>
  <c r="I36" i="6"/>
  <c r="G36" i="6"/>
  <c r="M36" i="6" s="1"/>
  <c r="U34" i="6"/>
  <c r="Q34" i="6"/>
  <c r="O34" i="6"/>
  <c r="K34" i="6"/>
  <c r="I34" i="6"/>
  <c r="G34" i="6"/>
  <c r="M34" i="6" s="1"/>
  <c r="U33" i="6"/>
  <c r="Q33" i="6"/>
  <c r="O33" i="6"/>
  <c r="K33" i="6"/>
  <c r="I33" i="6"/>
  <c r="G33" i="6"/>
  <c r="M33" i="6" s="1"/>
  <c r="U32" i="6"/>
  <c r="Q32" i="6"/>
  <c r="O32" i="6"/>
  <c r="K32" i="6"/>
  <c r="I32" i="6"/>
  <c r="G32" i="6"/>
  <c r="M32" i="6" s="1"/>
  <c r="U31" i="6"/>
  <c r="Q31" i="6"/>
  <c r="O31" i="6"/>
  <c r="K31" i="6"/>
  <c r="I31" i="6"/>
  <c r="G31" i="6"/>
  <c r="M31" i="6" s="1"/>
  <c r="U30" i="6"/>
  <c r="Q30" i="6"/>
  <c r="O30" i="6"/>
  <c r="K30" i="6"/>
  <c r="I30" i="6"/>
  <c r="G30" i="6"/>
  <c r="M30" i="6" s="1"/>
  <c r="U29" i="6"/>
  <c r="Q29" i="6"/>
  <c r="O29" i="6"/>
  <c r="K29" i="6"/>
  <c r="I29" i="6"/>
  <c r="G29" i="6"/>
  <c r="M29" i="6" s="1"/>
  <c r="U28" i="6"/>
  <c r="Q28" i="6"/>
  <c r="O28" i="6"/>
  <c r="K28" i="6"/>
  <c r="I28" i="6"/>
  <c r="G28" i="6"/>
  <c r="M28" i="6" s="1"/>
  <c r="U27" i="6"/>
  <c r="Q27" i="6"/>
  <c r="O27" i="6"/>
  <c r="K27" i="6"/>
  <c r="I27" i="6"/>
  <c r="G27" i="6"/>
  <c r="M27" i="6" s="1"/>
  <c r="U24" i="6"/>
  <c r="U23" i="6" s="1"/>
  <c r="Q24" i="6"/>
  <c r="Q23" i="6" s="1"/>
  <c r="O24" i="6"/>
  <c r="O23" i="6" s="1"/>
  <c r="K24" i="6"/>
  <c r="K23" i="6" s="1"/>
  <c r="I24" i="6"/>
  <c r="I23" i="6" s="1"/>
  <c r="G24" i="6"/>
  <c r="M24" i="6" s="1"/>
  <c r="M23" i="6" s="1"/>
  <c r="U21" i="6"/>
  <c r="Q21" i="6"/>
  <c r="O21" i="6"/>
  <c r="K21" i="6"/>
  <c r="I21" i="6"/>
  <c r="G21" i="6"/>
  <c r="M21" i="6" s="1"/>
  <c r="U19" i="6"/>
  <c r="Q19" i="6"/>
  <c r="O19" i="6"/>
  <c r="K19" i="6"/>
  <c r="I19" i="6"/>
  <c r="G19" i="6"/>
  <c r="M19" i="6" s="1"/>
  <c r="U17" i="6"/>
  <c r="Q17" i="6"/>
  <c r="O17" i="6"/>
  <c r="K17" i="6"/>
  <c r="I17" i="6"/>
  <c r="G17" i="6"/>
  <c r="M17" i="6" s="1"/>
  <c r="U15" i="6"/>
  <c r="Q15" i="6"/>
  <c r="O15" i="6"/>
  <c r="K15" i="6"/>
  <c r="I15" i="6"/>
  <c r="G15" i="6"/>
  <c r="M15" i="6" s="1"/>
  <c r="U14" i="6"/>
  <c r="Q14" i="6"/>
  <c r="O14" i="6"/>
  <c r="K14" i="6"/>
  <c r="I14" i="6"/>
  <c r="G14" i="6"/>
  <c r="M14" i="6" s="1"/>
  <c r="U12" i="6"/>
  <c r="Q12" i="6"/>
  <c r="O12" i="6"/>
  <c r="K12" i="6"/>
  <c r="I12" i="6"/>
  <c r="G12" i="6"/>
  <c r="M12" i="6" s="1"/>
  <c r="U11" i="6"/>
  <c r="Q11" i="6"/>
  <c r="O11" i="6"/>
  <c r="K11" i="6"/>
  <c r="I11" i="6"/>
  <c r="G11" i="6"/>
  <c r="M11" i="6" s="1"/>
  <c r="U9" i="6"/>
  <c r="Q9" i="6"/>
  <c r="O9" i="6"/>
  <c r="K9" i="6"/>
  <c r="I9" i="6"/>
  <c r="G9" i="6"/>
  <c r="K35" i="6" l="1"/>
  <c r="M35" i="6"/>
  <c r="AD54" i="6"/>
  <c r="Q8" i="6"/>
  <c r="K8" i="6"/>
  <c r="K45" i="6"/>
  <c r="O8" i="6"/>
  <c r="U26" i="6"/>
  <c r="O35" i="6"/>
  <c r="U35" i="6"/>
  <c r="I35" i="6"/>
  <c r="O45" i="6"/>
  <c r="Q45" i="6"/>
  <c r="I26" i="6"/>
  <c r="G35" i="6"/>
  <c r="M45" i="6"/>
  <c r="I8" i="6"/>
  <c r="K26" i="6"/>
  <c r="Q26" i="6"/>
  <c r="Q35" i="6"/>
  <c r="I45" i="6"/>
  <c r="G8" i="6"/>
  <c r="G23" i="6"/>
  <c r="O26" i="6"/>
  <c r="U8" i="6"/>
  <c r="M26" i="6"/>
  <c r="U45" i="6"/>
  <c r="G26" i="6"/>
  <c r="M43" i="6"/>
  <c r="M42" i="6" s="1"/>
  <c r="G45" i="6"/>
  <c r="M9" i="6"/>
  <c r="M8" i="6" s="1"/>
  <c r="G54" i="6" l="1"/>
  <c r="AC46" i="5"/>
  <c r="U44" i="5"/>
  <c r="Q44" i="5"/>
  <c r="O44" i="5"/>
  <c r="K44" i="5"/>
  <c r="I44" i="5"/>
  <c r="G44" i="5"/>
  <c r="M44" i="5" s="1"/>
  <c r="U43" i="5"/>
  <c r="Q43" i="5"/>
  <c r="O43" i="5"/>
  <c r="K43" i="5"/>
  <c r="I43" i="5"/>
  <c r="G43" i="5"/>
  <c r="M43" i="5" s="1"/>
  <c r="U42" i="5"/>
  <c r="Q42" i="5"/>
  <c r="O42" i="5"/>
  <c r="K42" i="5"/>
  <c r="I42" i="5"/>
  <c r="G42" i="5"/>
  <c r="M42" i="5" s="1"/>
  <c r="U41" i="5"/>
  <c r="Q41" i="5"/>
  <c r="O41" i="5"/>
  <c r="K41" i="5"/>
  <c r="I41" i="5"/>
  <c r="G41" i="5"/>
  <c r="M41" i="5" s="1"/>
  <c r="U40" i="5"/>
  <c r="Q40" i="5"/>
  <c r="O40" i="5"/>
  <c r="K40" i="5"/>
  <c r="I40" i="5"/>
  <c r="G40" i="5"/>
  <c r="M40" i="5" s="1"/>
  <c r="U39" i="5"/>
  <c r="Q39" i="5"/>
  <c r="Q37" i="5" s="1"/>
  <c r="O39" i="5"/>
  <c r="K39" i="5"/>
  <c r="I39" i="5"/>
  <c r="I37" i="5" s="1"/>
  <c r="G39" i="5"/>
  <c r="M39" i="5" s="1"/>
  <c r="U38" i="5"/>
  <c r="Q38" i="5"/>
  <c r="O38" i="5"/>
  <c r="O37" i="5" s="1"/>
  <c r="K38" i="5"/>
  <c r="I38" i="5"/>
  <c r="G38" i="5"/>
  <c r="M38" i="5" s="1"/>
  <c r="U35" i="5"/>
  <c r="U34" i="5" s="1"/>
  <c r="Q35" i="5"/>
  <c r="O35" i="5"/>
  <c r="O34" i="5" s="1"/>
  <c r="K35" i="5"/>
  <c r="K34" i="5" s="1"/>
  <c r="I35" i="5"/>
  <c r="I34" i="5" s="1"/>
  <c r="G35" i="5"/>
  <c r="G34" i="5" s="1"/>
  <c r="Q34" i="5"/>
  <c r="U33" i="5"/>
  <c r="Q33" i="5"/>
  <c r="O33" i="5"/>
  <c r="K33" i="5"/>
  <c r="I33" i="5"/>
  <c r="G33" i="5"/>
  <c r="M33" i="5" s="1"/>
  <c r="U32" i="5"/>
  <c r="Q32" i="5"/>
  <c r="O32" i="5"/>
  <c r="K32" i="5"/>
  <c r="I32" i="5"/>
  <c r="G32" i="5"/>
  <c r="M32" i="5" s="1"/>
  <c r="U31" i="5"/>
  <c r="Q31" i="5"/>
  <c r="O31" i="5"/>
  <c r="K31" i="5"/>
  <c r="I31" i="5"/>
  <c r="G31" i="5"/>
  <c r="M31" i="5" s="1"/>
  <c r="U30" i="5"/>
  <c r="Q30" i="5"/>
  <c r="Q28" i="5" s="1"/>
  <c r="O30" i="5"/>
  <c r="K30" i="5"/>
  <c r="I30" i="5"/>
  <c r="I28" i="5" s="1"/>
  <c r="G30" i="5"/>
  <c r="M30" i="5" s="1"/>
  <c r="U29" i="5"/>
  <c r="Q29" i="5"/>
  <c r="O29" i="5"/>
  <c r="O28" i="5" s="1"/>
  <c r="K29" i="5"/>
  <c r="I29" i="5"/>
  <c r="G29" i="5"/>
  <c r="M29" i="5" s="1"/>
  <c r="U26" i="5"/>
  <c r="U25" i="5" s="1"/>
  <c r="Q26" i="5"/>
  <c r="O26" i="5"/>
  <c r="O25" i="5" s="1"/>
  <c r="K26" i="5"/>
  <c r="K25" i="5" s="1"/>
  <c r="I26" i="5"/>
  <c r="I25" i="5" s="1"/>
  <c r="G26" i="5"/>
  <c r="G25" i="5" s="1"/>
  <c r="Q25" i="5"/>
  <c r="U24" i="5"/>
  <c r="Q24" i="5"/>
  <c r="O24" i="5"/>
  <c r="K24" i="5"/>
  <c r="I24" i="5"/>
  <c r="G24" i="5"/>
  <c r="M24" i="5" s="1"/>
  <c r="U22" i="5"/>
  <c r="Q22" i="5"/>
  <c r="O22" i="5"/>
  <c r="K22" i="5"/>
  <c r="I22" i="5"/>
  <c r="G22" i="5"/>
  <c r="M22" i="5" s="1"/>
  <c r="U20" i="5"/>
  <c r="Q20" i="5"/>
  <c r="O20" i="5"/>
  <c r="K20" i="5"/>
  <c r="I20" i="5"/>
  <c r="G20" i="5"/>
  <c r="M20" i="5" s="1"/>
  <c r="U18" i="5"/>
  <c r="Q18" i="5"/>
  <c r="O18" i="5"/>
  <c r="K18" i="5"/>
  <c r="I18" i="5"/>
  <c r="G18" i="5"/>
  <c r="M18" i="5" s="1"/>
  <c r="U17" i="5"/>
  <c r="Q17" i="5"/>
  <c r="O17" i="5"/>
  <c r="K17" i="5"/>
  <c r="I17" i="5"/>
  <c r="G17" i="5"/>
  <c r="M17" i="5" s="1"/>
  <c r="U15" i="5"/>
  <c r="Q15" i="5"/>
  <c r="O15" i="5"/>
  <c r="K15" i="5"/>
  <c r="I15" i="5"/>
  <c r="G15" i="5"/>
  <c r="M15" i="5" s="1"/>
  <c r="U14" i="5"/>
  <c r="Q14" i="5"/>
  <c r="O14" i="5"/>
  <c r="K14" i="5"/>
  <c r="I14" i="5"/>
  <c r="G14" i="5"/>
  <c r="M14" i="5" s="1"/>
  <c r="U12" i="5"/>
  <c r="Q12" i="5"/>
  <c r="O12" i="5"/>
  <c r="K12" i="5"/>
  <c r="I12" i="5"/>
  <c r="G12" i="5"/>
  <c r="M12" i="5" s="1"/>
  <c r="U11" i="5"/>
  <c r="U8" i="5" s="1"/>
  <c r="Q11" i="5"/>
  <c r="O11" i="5"/>
  <c r="K11" i="5"/>
  <c r="K8" i="5" s="1"/>
  <c r="I11" i="5"/>
  <c r="G11" i="5"/>
  <c r="M11" i="5" s="1"/>
  <c r="U9" i="5"/>
  <c r="Q9" i="5"/>
  <c r="O9" i="5"/>
  <c r="K9" i="5"/>
  <c r="I9" i="5"/>
  <c r="G9" i="5"/>
  <c r="AD46" i="5" l="1"/>
  <c r="Q8" i="5"/>
  <c r="O8" i="5"/>
  <c r="U28" i="5"/>
  <c r="U37" i="5"/>
  <c r="I8" i="5"/>
  <c r="M28" i="5"/>
  <c r="M37" i="5"/>
  <c r="M9" i="5"/>
  <c r="M8" i="5" s="1"/>
  <c r="K28" i="5"/>
  <c r="K37" i="5"/>
  <c r="M26" i="5"/>
  <c r="M25" i="5" s="1"/>
  <c r="G28" i="5"/>
  <c r="M35" i="5"/>
  <c r="M34" i="5" s="1"/>
  <c r="G37" i="5"/>
  <c r="G8" i="5"/>
  <c r="G46" i="5" l="1"/>
  <c r="AC66" i="4" l="1"/>
  <c r="U64" i="4"/>
  <c r="Q64" i="4"/>
  <c r="O64" i="4"/>
  <c r="K64" i="4"/>
  <c r="I64" i="4"/>
  <c r="G64" i="4"/>
  <c r="M64" i="4" s="1"/>
  <c r="U63" i="4"/>
  <c r="Q63" i="4"/>
  <c r="O63" i="4"/>
  <c r="K63" i="4"/>
  <c r="I63" i="4"/>
  <c r="G63" i="4"/>
  <c r="M63" i="4" s="1"/>
  <c r="U62" i="4"/>
  <c r="Q62" i="4"/>
  <c r="O62" i="4"/>
  <c r="K62" i="4"/>
  <c r="I62" i="4"/>
  <c r="G62" i="4"/>
  <c r="M62" i="4" s="1"/>
  <c r="U61" i="4"/>
  <c r="Q61" i="4"/>
  <c r="O61" i="4"/>
  <c r="K61" i="4"/>
  <c r="I61" i="4"/>
  <c r="G61" i="4"/>
  <c r="M61" i="4" s="1"/>
  <c r="U60" i="4"/>
  <c r="Q60" i="4"/>
  <c r="O60" i="4"/>
  <c r="K60" i="4"/>
  <c r="I60" i="4"/>
  <c r="G60" i="4"/>
  <c r="M60" i="4" s="1"/>
  <c r="U59" i="4"/>
  <c r="Q59" i="4"/>
  <c r="O59" i="4"/>
  <c r="K59" i="4"/>
  <c r="I59" i="4"/>
  <c r="G59" i="4"/>
  <c r="M59" i="4" s="1"/>
  <c r="U58" i="4"/>
  <c r="Q58" i="4"/>
  <c r="O58" i="4"/>
  <c r="K58" i="4"/>
  <c r="K57" i="4" s="1"/>
  <c r="I58" i="4"/>
  <c r="G58" i="4"/>
  <c r="M58" i="4" s="1"/>
  <c r="U56" i="4"/>
  <c r="Q56" i="4"/>
  <c r="O56" i="4"/>
  <c r="K56" i="4"/>
  <c r="I56" i="4"/>
  <c r="G56" i="4"/>
  <c r="M56" i="4" s="1"/>
  <c r="U55" i="4"/>
  <c r="Q55" i="4"/>
  <c r="O55" i="4"/>
  <c r="M55" i="4"/>
  <c r="M54" i="4" s="1"/>
  <c r="K55" i="4"/>
  <c r="I55" i="4"/>
  <c r="G55" i="4"/>
  <c r="O54" i="4"/>
  <c r="G54" i="4"/>
  <c r="U52" i="4"/>
  <c r="Q52" i="4"/>
  <c r="Q51" i="4" s="1"/>
  <c r="O52" i="4"/>
  <c r="O51" i="4" s="1"/>
  <c r="K52" i="4"/>
  <c r="I52" i="4"/>
  <c r="I51" i="4" s="1"/>
  <c r="G52" i="4"/>
  <c r="M52" i="4" s="1"/>
  <c r="M51" i="4" s="1"/>
  <c r="U51" i="4"/>
  <c r="K51" i="4"/>
  <c r="G51" i="4"/>
  <c r="U50" i="4"/>
  <c r="Q50" i="4"/>
  <c r="O50" i="4"/>
  <c r="M50" i="4"/>
  <c r="K50" i="4"/>
  <c r="K47" i="4" s="1"/>
  <c r="I50" i="4"/>
  <c r="G50" i="4"/>
  <c r="U49" i="4"/>
  <c r="Q49" i="4"/>
  <c r="O49" i="4"/>
  <c r="K49" i="4"/>
  <c r="I49" i="4"/>
  <c r="G49" i="4"/>
  <c r="M49" i="4" s="1"/>
  <c r="U48" i="4"/>
  <c r="Q48" i="4"/>
  <c r="O48" i="4"/>
  <c r="M48" i="4"/>
  <c r="M47" i="4" s="1"/>
  <c r="K48" i="4"/>
  <c r="I48" i="4"/>
  <c r="G48" i="4"/>
  <c r="U47" i="4"/>
  <c r="U46" i="4"/>
  <c r="Q46" i="4"/>
  <c r="O46" i="4"/>
  <c r="K46" i="4"/>
  <c r="I46" i="4"/>
  <c r="G46" i="4"/>
  <c r="M46" i="4" s="1"/>
  <c r="U45" i="4"/>
  <c r="Q45" i="4"/>
  <c r="O45" i="4"/>
  <c r="K45" i="4"/>
  <c r="I45" i="4"/>
  <c r="G45" i="4"/>
  <c r="M45" i="4" s="1"/>
  <c r="U42" i="4"/>
  <c r="Q42" i="4"/>
  <c r="O42" i="4"/>
  <c r="K42" i="4"/>
  <c r="I42" i="4"/>
  <c r="G42" i="4"/>
  <c r="M42" i="4" s="1"/>
  <c r="U39" i="4"/>
  <c r="Q39" i="4"/>
  <c r="O39" i="4"/>
  <c r="O37" i="4" s="1"/>
  <c r="K39" i="4"/>
  <c r="I39" i="4"/>
  <c r="G39" i="4"/>
  <c r="M39" i="4" s="1"/>
  <c r="U38" i="4"/>
  <c r="Q38" i="4"/>
  <c r="O38" i="4"/>
  <c r="M38" i="4"/>
  <c r="K38" i="4"/>
  <c r="I38" i="4"/>
  <c r="G38" i="4"/>
  <c r="G37" i="4"/>
  <c r="U34" i="4"/>
  <c r="Q34" i="4"/>
  <c r="Q33" i="4" s="1"/>
  <c r="O34" i="4"/>
  <c r="O33" i="4" s="1"/>
  <c r="M34" i="4"/>
  <c r="M33" i="4" s="1"/>
  <c r="K34" i="4"/>
  <c r="K33" i="4" s="1"/>
  <c r="I34" i="4"/>
  <c r="I33" i="4" s="1"/>
  <c r="G34" i="4"/>
  <c r="U33" i="4"/>
  <c r="G33" i="4"/>
  <c r="U31" i="4"/>
  <c r="Q31" i="4"/>
  <c r="O31" i="4"/>
  <c r="M31" i="4"/>
  <c r="K31" i="4"/>
  <c r="I31" i="4"/>
  <c r="G31" i="4"/>
  <c r="U29" i="4"/>
  <c r="Q29" i="4"/>
  <c r="O29" i="4"/>
  <c r="O28" i="4" s="1"/>
  <c r="K29" i="4"/>
  <c r="I29" i="4"/>
  <c r="G29" i="4"/>
  <c r="M29" i="4" s="1"/>
  <c r="M28" i="4" s="1"/>
  <c r="U27" i="4"/>
  <c r="Q27" i="4"/>
  <c r="O27" i="4"/>
  <c r="K27" i="4"/>
  <c r="I27" i="4"/>
  <c r="G27" i="4"/>
  <c r="M27" i="4" s="1"/>
  <c r="U25" i="4"/>
  <c r="Q25" i="4"/>
  <c r="O25" i="4"/>
  <c r="K25" i="4"/>
  <c r="I25" i="4"/>
  <c r="G25" i="4"/>
  <c r="M25" i="4" s="1"/>
  <c r="U22" i="4"/>
  <c r="Q22" i="4"/>
  <c r="O22" i="4"/>
  <c r="K22" i="4"/>
  <c r="I22" i="4"/>
  <c r="G22" i="4"/>
  <c r="M22" i="4" s="1"/>
  <c r="U20" i="4"/>
  <c r="Q20" i="4"/>
  <c r="O20" i="4"/>
  <c r="M20" i="4"/>
  <c r="K20" i="4"/>
  <c r="I20" i="4"/>
  <c r="G20" i="4"/>
  <c r="U19" i="4"/>
  <c r="Q19" i="4"/>
  <c r="Q8" i="4" s="1"/>
  <c r="O19" i="4"/>
  <c r="K19" i="4"/>
  <c r="I19" i="4"/>
  <c r="G19" i="4"/>
  <c r="M19" i="4" s="1"/>
  <c r="U16" i="4"/>
  <c r="Q16" i="4"/>
  <c r="O16" i="4"/>
  <c r="M16" i="4"/>
  <c r="K16" i="4"/>
  <c r="I16" i="4"/>
  <c r="G16" i="4"/>
  <c r="U15" i="4"/>
  <c r="Q15" i="4"/>
  <c r="O15" i="4"/>
  <c r="K15" i="4"/>
  <c r="I15" i="4"/>
  <c r="G15" i="4"/>
  <c r="M15" i="4" s="1"/>
  <c r="U12" i="4"/>
  <c r="Q12" i="4"/>
  <c r="O12" i="4"/>
  <c r="K12" i="4"/>
  <c r="I12" i="4"/>
  <c r="G12" i="4"/>
  <c r="M12" i="4" s="1"/>
  <c r="U9" i="4"/>
  <c r="Q9" i="4"/>
  <c r="O9" i="4"/>
  <c r="K9" i="4"/>
  <c r="K8" i="4" s="1"/>
  <c r="I9" i="4"/>
  <c r="G9" i="4"/>
  <c r="I8" i="4"/>
  <c r="O8" i="4" l="1"/>
  <c r="U28" i="4"/>
  <c r="AD66" i="4"/>
  <c r="K28" i="4"/>
  <c r="U37" i="4"/>
  <c r="I47" i="4"/>
  <c r="Q47" i="4"/>
  <c r="U54" i="4"/>
  <c r="O57" i="4"/>
  <c r="I57" i="4"/>
  <c r="Q57" i="4"/>
  <c r="M37" i="4"/>
  <c r="U8" i="4"/>
  <c r="I28" i="4"/>
  <c r="Q28" i="4"/>
  <c r="I37" i="4"/>
  <c r="Q37" i="4"/>
  <c r="K37" i="4"/>
  <c r="O47" i="4"/>
  <c r="I54" i="4"/>
  <c r="Q54" i="4"/>
  <c r="K54" i="4"/>
  <c r="U57" i="4"/>
  <c r="M57" i="4"/>
  <c r="M9" i="4"/>
  <c r="M8" i="4" s="1"/>
  <c r="G28" i="4"/>
  <c r="G57" i="4"/>
  <c r="G47" i="4"/>
  <c r="G8" i="4"/>
  <c r="G66" i="4" l="1"/>
  <c r="AC54" i="3" l="1"/>
  <c r="U52" i="3"/>
  <c r="Q52" i="3"/>
  <c r="O52" i="3"/>
  <c r="K52" i="3"/>
  <c r="I52" i="3"/>
  <c r="G52" i="3"/>
  <c r="M52" i="3" s="1"/>
  <c r="U51" i="3"/>
  <c r="Q51" i="3"/>
  <c r="O51" i="3"/>
  <c r="M51" i="3"/>
  <c r="K51" i="3"/>
  <c r="I51" i="3"/>
  <c r="G51" i="3"/>
  <c r="U50" i="3"/>
  <c r="Q50" i="3"/>
  <c r="Q45" i="3" s="1"/>
  <c r="O50" i="3"/>
  <c r="K50" i="3"/>
  <c r="I50" i="3"/>
  <c r="G50" i="3"/>
  <c r="M50" i="3" s="1"/>
  <c r="U49" i="3"/>
  <c r="Q49" i="3"/>
  <c r="O49" i="3"/>
  <c r="K49" i="3"/>
  <c r="I49" i="3"/>
  <c r="G49" i="3"/>
  <c r="M49" i="3" s="1"/>
  <c r="U48" i="3"/>
  <c r="Q48" i="3"/>
  <c r="O48" i="3"/>
  <c r="K48" i="3"/>
  <c r="I48" i="3"/>
  <c r="G48" i="3"/>
  <c r="M48" i="3" s="1"/>
  <c r="U47" i="3"/>
  <c r="Q47" i="3"/>
  <c r="O47" i="3"/>
  <c r="K47" i="3"/>
  <c r="I47" i="3"/>
  <c r="G47" i="3"/>
  <c r="M47" i="3" s="1"/>
  <c r="U46" i="3"/>
  <c r="Q46" i="3"/>
  <c r="O46" i="3"/>
  <c r="K46" i="3"/>
  <c r="K45" i="3" s="1"/>
  <c r="I46" i="3"/>
  <c r="G46" i="3"/>
  <c r="M46" i="3" s="1"/>
  <c r="I45" i="3"/>
  <c r="U43" i="3"/>
  <c r="U42" i="3" s="1"/>
  <c r="Q43" i="3"/>
  <c r="O43" i="3"/>
  <c r="O42" i="3" s="1"/>
  <c r="K43" i="3"/>
  <c r="K42" i="3" s="1"/>
  <c r="I43" i="3"/>
  <c r="G43" i="3"/>
  <c r="G42" i="3" s="1"/>
  <c r="Q42" i="3"/>
  <c r="I42" i="3"/>
  <c r="U41" i="3"/>
  <c r="Q41" i="3"/>
  <c r="O41" i="3"/>
  <c r="K41" i="3"/>
  <c r="I41" i="3"/>
  <c r="G41" i="3"/>
  <c r="M41" i="3" s="1"/>
  <c r="U39" i="3"/>
  <c r="Q39" i="3"/>
  <c r="O39" i="3"/>
  <c r="K39" i="3"/>
  <c r="I39" i="3"/>
  <c r="G39" i="3"/>
  <c r="M39" i="3" s="1"/>
  <c r="U37" i="3"/>
  <c r="Q37" i="3"/>
  <c r="O37" i="3"/>
  <c r="K37" i="3"/>
  <c r="I37" i="3"/>
  <c r="G37" i="3"/>
  <c r="M37" i="3" s="1"/>
  <c r="U36" i="3"/>
  <c r="U35" i="3" s="1"/>
  <c r="Q36" i="3"/>
  <c r="O36" i="3"/>
  <c r="K36" i="3"/>
  <c r="K35" i="3" s="1"/>
  <c r="I36" i="3"/>
  <c r="G36" i="3"/>
  <c r="M36" i="3" s="1"/>
  <c r="O35" i="3"/>
  <c r="U34" i="3"/>
  <c r="Q34" i="3"/>
  <c r="O34" i="3"/>
  <c r="K34" i="3"/>
  <c r="I34" i="3"/>
  <c r="G34" i="3"/>
  <c r="M34" i="3" s="1"/>
  <c r="U33" i="3"/>
  <c r="Q33" i="3"/>
  <c r="O33" i="3"/>
  <c r="K33" i="3"/>
  <c r="I33" i="3"/>
  <c r="G33" i="3"/>
  <c r="M33" i="3" s="1"/>
  <c r="U32" i="3"/>
  <c r="Q32" i="3"/>
  <c r="O32" i="3"/>
  <c r="K32" i="3"/>
  <c r="I32" i="3"/>
  <c r="G32" i="3"/>
  <c r="M32" i="3" s="1"/>
  <c r="U31" i="3"/>
  <c r="Q31" i="3"/>
  <c r="Q28" i="3" s="1"/>
  <c r="O31" i="3"/>
  <c r="K31" i="3"/>
  <c r="I31" i="3"/>
  <c r="G31" i="3"/>
  <c r="M31" i="3" s="1"/>
  <c r="U30" i="3"/>
  <c r="Q30" i="3"/>
  <c r="O30" i="3"/>
  <c r="K30" i="3"/>
  <c r="I30" i="3"/>
  <c r="G30" i="3"/>
  <c r="M30" i="3" s="1"/>
  <c r="U29" i="3"/>
  <c r="U28" i="3" s="1"/>
  <c r="Q29" i="3"/>
  <c r="O29" i="3"/>
  <c r="K29" i="3"/>
  <c r="I29" i="3"/>
  <c r="I28" i="3" s="1"/>
  <c r="G29" i="3"/>
  <c r="U26" i="3"/>
  <c r="U25" i="3" s="1"/>
  <c r="Q26" i="3"/>
  <c r="Q25" i="3" s="1"/>
  <c r="O26" i="3"/>
  <c r="O25" i="3" s="1"/>
  <c r="K26" i="3"/>
  <c r="K25" i="3" s="1"/>
  <c r="I26" i="3"/>
  <c r="I25" i="3" s="1"/>
  <c r="G26" i="3"/>
  <c r="M26" i="3" s="1"/>
  <c r="M25" i="3" s="1"/>
  <c r="U23" i="3"/>
  <c r="Q23" i="3"/>
  <c r="O23" i="3"/>
  <c r="K23" i="3"/>
  <c r="I23" i="3"/>
  <c r="G23" i="3"/>
  <c r="M23" i="3" s="1"/>
  <c r="U21" i="3"/>
  <c r="Q21" i="3"/>
  <c r="O21" i="3"/>
  <c r="K21" i="3"/>
  <c r="I21" i="3"/>
  <c r="G21" i="3"/>
  <c r="M21" i="3" s="1"/>
  <c r="U18" i="3"/>
  <c r="Q18" i="3"/>
  <c r="O18" i="3"/>
  <c r="K18" i="3"/>
  <c r="I18" i="3"/>
  <c r="G18" i="3"/>
  <c r="M18" i="3" s="1"/>
  <c r="U16" i="3"/>
  <c r="Q16" i="3"/>
  <c r="O16" i="3"/>
  <c r="K16" i="3"/>
  <c r="I16" i="3"/>
  <c r="G16" i="3"/>
  <c r="M16" i="3" s="1"/>
  <c r="U15" i="3"/>
  <c r="Q15" i="3"/>
  <c r="O15" i="3"/>
  <c r="K15" i="3"/>
  <c r="I15" i="3"/>
  <c r="G15" i="3"/>
  <c r="M15" i="3" s="1"/>
  <c r="U14" i="3"/>
  <c r="Q14" i="3"/>
  <c r="O14" i="3"/>
  <c r="K14" i="3"/>
  <c r="I14" i="3"/>
  <c r="G14" i="3"/>
  <c r="M14" i="3" s="1"/>
  <c r="U12" i="3"/>
  <c r="Q12" i="3"/>
  <c r="O12" i="3"/>
  <c r="K12" i="3"/>
  <c r="I12" i="3"/>
  <c r="G12" i="3"/>
  <c r="M12" i="3" s="1"/>
  <c r="U11" i="3"/>
  <c r="Q11" i="3"/>
  <c r="O11" i="3"/>
  <c r="K11" i="3"/>
  <c r="I11" i="3"/>
  <c r="G11" i="3"/>
  <c r="M11" i="3" s="1"/>
  <c r="U9" i="3"/>
  <c r="U8" i="3" s="1"/>
  <c r="Q9" i="3"/>
  <c r="Q8" i="3" s="1"/>
  <c r="O9" i="3"/>
  <c r="K9" i="3"/>
  <c r="I9" i="3"/>
  <c r="I8" i="3" s="1"/>
  <c r="G9" i="3"/>
  <c r="K8" i="3" l="1"/>
  <c r="K28" i="3"/>
  <c r="O45" i="3"/>
  <c r="O8" i="3"/>
  <c r="O28" i="3"/>
  <c r="G35" i="3"/>
  <c r="M45" i="3"/>
  <c r="AD54" i="3"/>
  <c r="G28" i="3"/>
  <c r="I35" i="3"/>
  <c r="Q35" i="3"/>
  <c r="U45" i="3"/>
  <c r="M35" i="3"/>
  <c r="M9" i="3"/>
  <c r="M8" i="3" s="1"/>
  <c r="G25" i="3"/>
  <c r="M29" i="3"/>
  <c r="M28" i="3" s="1"/>
  <c r="M43" i="3"/>
  <c r="M42" i="3" s="1"/>
  <c r="G45" i="3"/>
  <c r="G8" i="3"/>
  <c r="G54" i="3" l="1"/>
  <c r="AC61" i="2" l="1"/>
  <c r="U59" i="2"/>
  <c r="Q59" i="2"/>
  <c r="O59" i="2"/>
  <c r="K59" i="2"/>
  <c r="I59" i="2"/>
  <c r="G59" i="2"/>
  <c r="M59" i="2" s="1"/>
  <c r="U58" i="2"/>
  <c r="Q58" i="2"/>
  <c r="O58" i="2"/>
  <c r="K58" i="2"/>
  <c r="I58" i="2"/>
  <c r="G58" i="2"/>
  <c r="M58" i="2" s="1"/>
  <c r="U57" i="2"/>
  <c r="Q57" i="2"/>
  <c r="O57" i="2"/>
  <c r="K57" i="2"/>
  <c r="I57" i="2"/>
  <c r="G57" i="2"/>
  <c r="M57" i="2" s="1"/>
  <c r="U56" i="2"/>
  <c r="Q56" i="2"/>
  <c r="O56" i="2"/>
  <c r="K56" i="2"/>
  <c r="I56" i="2"/>
  <c r="G56" i="2"/>
  <c r="M56" i="2" s="1"/>
  <c r="U55" i="2"/>
  <c r="Q55" i="2"/>
  <c r="O55" i="2"/>
  <c r="K55" i="2"/>
  <c r="I55" i="2"/>
  <c r="G55" i="2"/>
  <c r="M55" i="2" s="1"/>
  <c r="U54" i="2"/>
  <c r="Q54" i="2"/>
  <c r="O54" i="2"/>
  <c r="K54" i="2"/>
  <c r="I54" i="2"/>
  <c r="G54" i="2"/>
  <c r="U52" i="2"/>
  <c r="Q52" i="2"/>
  <c r="O52" i="2"/>
  <c r="K52" i="2"/>
  <c r="I52" i="2"/>
  <c r="G52" i="2"/>
  <c r="M52" i="2" s="1"/>
  <c r="U51" i="2"/>
  <c r="Q51" i="2"/>
  <c r="O51" i="2"/>
  <c r="K51" i="2"/>
  <c r="I51" i="2"/>
  <c r="G51" i="2"/>
  <c r="M51" i="2" s="1"/>
  <c r="U50" i="2"/>
  <c r="Q50" i="2"/>
  <c r="O50" i="2"/>
  <c r="K50" i="2"/>
  <c r="I50" i="2"/>
  <c r="G50" i="2"/>
  <c r="M50" i="2" s="1"/>
  <c r="U49" i="2"/>
  <c r="Q49" i="2"/>
  <c r="O49" i="2"/>
  <c r="K49" i="2"/>
  <c r="I49" i="2"/>
  <c r="G49" i="2"/>
  <c r="M49" i="2" s="1"/>
  <c r="U48" i="2"/>
  <c r="Q48" i="2"/>
  <c r="O48" i="2"/>
  <c r="K48" i="2"/>
  <c r="I48" i="2"/>
  <c r="G48" i="2"/>
  <c r="M48" i="2" s="1"/>
  <c r="U47" i="2"/>
  <c r="Q47" i="2"/>
  <c r="O47" i="2"/>
  <c r="K47" i="2"/>
  <c r="I47" i="2"/>
  <c r="G47" i="2"/>
  <c r="M47" i="2" s="1"/>
  <c r="U46" i="2"/>
  <c r="Q46" i="2"/>
  <c r="O46" i="2"/>
  <c r="K46" i="2"/>
  <c r="I46" i="2"/>
  <c r="G46" i="2"/>
  <c r="M46" i="2" s="1"/>
  <c r="U45" i="2"/>
  <c r="Q45" i="2"/>
  <c r="O45" i="2"/>
  <c r="K45" i="2"/>
  <c r="I45" i="2"/>
  <c r="G45" i="2"/>
  <c r="M45" i="2" s="1"/>
  <c r="U42" i="2"/>
  <c r="U41" i="2" s="1"/>
  <c r="Q42" i="2"/>
  <c r="Q41" i="2" s="1"/>
  <c r="O42" i="2"/>
  <c r="O41" i="2" s="1"/>
  <c r="K42" i="2"/>
  <c r="K41" i="2" s="1"/>
  <c r="I42" i="2"/>
  <c r="I41" i="2" s="1"/>
  <c r="G42" i="2"/>
  <c r="G41" i="2" s="1"/>
  <c r="U40" i="2"/>
  <c r="Q40" i="2"/>
  <c r="O40" i="2"/>
  <c r="K40" i="2"/>
  <c r="I40" i="2"/>
  <c r="G40" i="2"/>
  <c r="M40" i="2" s="1"/>
  <c r="U38" i="2"/>
  <c r="Q38" i="2"/>
  <c r="O38" i="2"/>
  <c r="K38" i="2"/>
  <c r="I38" i="2"/>
  <c r="G38" i="2"/>
  <c r="M38" i="2" s="1"/>
  <c r="U37" i="2"/>
  <c r="Q37" i="2"/>
  <c r="O37" i="2"/>
  <c r="K37" i="2"/>
  <c r="I37" i="2"/>
  <c r="G37" i="2"/>
  <c r="M37" i="2" s="1"/>
  <c r="U36" i="2"/>
  <c r="Q36" i="2"/>
  <c r="O36" i="2"/>
  <c r="K36" i="2"/>
  <c r="I36" i="2"/>
  <c r="G36" i="2"/>
  <c r="M36" i="2" s="1"/>
  <c r="U34" i="2"/>
  <c r="Q34" i="2"/>
  <c r="O34" i="2"/>
  <c r="K34" i="2"/>
  <c r="I34" i="2"/>
  <c r="G34" i="2"/>
  <c r="M34" i="2" s="1"/>
  <c r="U32" i="2"/>
  <c r="Q32" i="2"/>
  <c r="O32" i="2"/>
  <c r="K32" i="2"/>
  <c r="I32" i="2"/>
  <c r="G32" i="2"/>
  <c r="M32" i="2" s="1"/>
  <c r="U31" i="2"/>
  <c r="Q31" i="2"/>
  <c r="O31" i="2"/>
  <c r="K31" i="2"/>
  <c r="I31" i="2"/>
  <c r="G31" i="2"/>
  <c r="M31" i="2" s="1"/>
  <c r="U29" i="2"/>
  <c r="Q29" i="2"/>
  <c r="O29" i="2"/>
  <c r="K29" i="2"/>
  <c r="I29" i="2"/>
  <c r="G29" i="2"/>
  <c r="M29" i="2" s="1"/>
  <c r="U26" i="2"/>
  <c r="U25" i="2" s="1"/>
  <c r="Q26" i="2"/>
  <c r="Q25" i="2" s="1"/>
  <c r="O26" i="2"/>
  <c r="O25" i="2" s="1"/>
  <c r="K26" i="2"/>
  <c r="K25" i="2" s="1"/>
  <c r="I26" i="2"/>
  <c r="I25" i="2" s="1"/>
  <c r="G26" i="2"/>
  <c r="G25" i="2" s="1"/>
  <c r="U23" i="2"/>
  <c r="U22" i="2" s="1"/>
  <c r="Q23" i="2"/>
  <c r="Q22" i="2" s="1"/>
  <c r="O23" i="2"/>
  <c r="O22" i="2" s="1"/>
  <c r="K23" i="2"/>
  <c r="K22" i="2" s="1"/>
  <c r="I23" i="2"/>
  <c r="I22" i="2" s="1"/>
  <c r="G23" i="2"/>
  <c r="M23" i="2" s="1"/>
  <c r="M22" i="2" s="1"/>
  <c r="U20" i="2"/>
  <c r="Q20" i="2"/>
  <c r="O20" i="2"/>
  <c r="K20" i="2"/>
  <c r="I20" i="2"/>
  <c r="G20" i="2"/>
  <c r="M20" i="2" s="1"/>
  <c r="U18" i="2"/>
  <c r="Q18" i="2"/>
  <c r="O18" i="2"/>
  <c r="K18" i="2"/>
  <c r="I18" i="2"/>
  <c r="G18" i="2"/>
  <c r="M18" i="2" s="1"/>
  <c r="U17" i="2"/>
  <c r="Q17" i="2"/>
  <c r="O17" i="2"/>
  <c r="K17" i="2"/>
  <c r="I17" i="2"/>
  <c r="G17" i="2"/>
  <c r="M17" i="2" s="1"/>
  <c r="U16" i="2"/>
  <c r="Q16" i="2"/>
  <c r="O16" i="2"/>
  <c r="K16" i="2"/>
  <c r="I16" i="2"/>
  <c r="G16" i="2"/>
  <c r="M16" i="2" s="1"/>
  <c r="U15" i="2"/>
  <c r="Q15" i="2"/>
  <c r="O15" i="2"/>
  <c r="K15" i="2"/>
  <c r="I15" i="2"/>
  <c r="G15" i="2"/>
  <c r="M15" i="2" s="1"/>
  <c r="U14" i="2"/>
  <c r="Q14" i="2"/>
  <c r="O14" i="2"/>
  <c r="K14" i="2"/>
  <c r="I14" i="2"/>
  <c r="G14" i="2"/>
  <c r="M14" i="2" s="1"/>
  <c r="U13" i="2"/>
  <c r="Q13" i="2"/>
  <c r="O13" i="2"/>
  <c r="K13" i="2"/>
  <c r="I13" i="2"/>
  <c r="G13" i="2"/>
  <c r="M13" i="2" s="1"/>
  <c r="U11" i="2"/>
  <c r="Q11" i="2"/>
  <c r="O11" i="2"/>
  <c r="K11" i="2"/>
  <c r="I11" i="2"/>
  <c r="G11" i="2"/>
  <c r="M11" i="2" s="1"/>
  <c r="U9" i="2"/>
  <c r="Q9" i="2"/>
  <c r="O9" i="2"/>
  <c r="K9" i="2"/>
  <c r="I9" i="2"/>
  <c r="G9" i="2"/>
  <c r="M9" i="2" s="1"/>
  <c r="G53" i="2" l="1"/>
  <c r="I8" i="2"/>
  <c r="K44" i="2"/>
  <c r="O8" i="2"/>
  <c r="Q8" i="2"/>
  <c r="I28" i="2"/>
  <c r="U28" i="2"/>
  <c r="O53" i="2"/>
  <c r="I53" i="2"/>
  <c r="U53" i="2"/>
  <c r="K53" i="2"/>
  <c r="M8" i="2"/>
  <c r="G8" i="2"/>
  <c r="K8" i="2"/>
  <c r="U8" i="2"/>
  <c r="K28" i="2"/>
  <c r="O44" i="2"/>
  <c r="I44" i="2"/>
  <c r="Q44" i="2"/>
  <c r="O28" i="2"/>
  <c r="M42" i="2"/>
  <c r="M41" i="2" s="1"/>
  <c r="M44" i="2"/>
  <c r="AD61" i="2"/>
  <c r="M26" i="2"/>
  <c r="M25" i="2" s="1"/>
  <c r="Q28" i="2"/>
  <c r="U44" i="2"/>
  <c r="M54" i="2"/>
  <c r="M53" i="2" s="1"/>
  <c r="Q53" i="2"/>
  <c r="M28" i="2"/>
  <c r="G28" i="2"/>
  <c r="G22" i="2"/>
  <c r="G44" i="2"/>
  <c r="G61" i="2" l="1"/>
  <c r="I21" i="1" s="1"/>
  <c r="I37" i="1" l="1"/>
  <c r="H37" i="1"/>
  <c r="G37" i="1"/>
  <c r="F37" i="1"/>
  <c r="J36" i="1"/>
  <c r="J37" i="1" s="1"/>
  <c r="G35" i="1"/>
  <c r="F35" i="1"/>
  <c r="J25" i="1"/>
  <c r="J24" i="1"/>
  <c r="E24" i="1"/>
  <c r="J23" i="1"/>
  <c r="G23" i="1" l="1"/>
  <c r="G24" i="1" l="1"/>
  <c r="G26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<sst xmlns="http://schemas.openxmlformats.org/spreadsheetml/2006/main" count="1091" uniqueCount="316">
  <si>
    <t>#RTSROZP#</t>
  </si>
  <si>
    <t>Položkový rozpočet</t>
  </si>
  <si>
    <t>Zakázka:</t>
  </si>
  <si>
    <t>Misto</t>
  </si>
  <si>
    <t>Rozpočet:</t>
  </si>
  <si>
    <t>Objednatel:</t>
  </si>
  <si>
    <t>Psychiatrická nemocnice Horní Beřkovice</t>
  </si>
  <si>
    <t>IČ:</t>
  </si>
  <si>
    <t>00673552</t>
  </si>
  <si>
    <t>Podřipská 1</t>
  </si>
  <si>
    <t>DIČ:</t>
  </si>
  <si>
    <t>CZ00673552</t>
  </si>
  <si>
    <t>411 85</t>
  </si>
  <si>
    <t>Horní Beřkovice</t>
  </si>
  <si>
    <t>Projektant:</t>
  </si>
  <si>
    <t>Zhotovitel:</t>
  </si>
  <si>
    <t>Vypracoval:</t>
  </si>
  <si>
    <t>Ing.Tereza Vostrovská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</si>
  <si>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</si>
  <si>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</si>
  <si>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</si>
  <si>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</si>
  <si>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</si>
  <si>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</si>
  <si>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</si>
  <si>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</si>
  <si>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</si>
  <si>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</si>
  <si>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%</t>
  </si>
  <si>
    <t>Základ pro základní DPH</t>
  </si>
  <si>
    <t xml:space="preserve">Základní DPH 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</si>
  <si>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</si>
  <si>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</si>
  <si>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</si>
  <si>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</si>
  <si>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</si>
  <si>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</si>
  <si>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</si>
  <si>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</si>
  <si>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</si>
  <si>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</si>
  <si>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</si>
  <si>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</si>
  <si>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</si>
  <si>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Celkem za stavbu</t>
  </si>
  <si>
    <t>Výměna ležaté kanalizace</t>
  </si>
  <si>
    <t>Přeložka vodovodního potrubí budovy M-J</t>
  </si>
  <si>
    <t>Výměna kanalizační stoky a nová dešťová kanalizace budovy R</t>
  </si>
  <si>
    <t>Výměna kanalizační stoky, budova V</t>
  </si>
  <si>
    <t>Výměna vodovodního potrubí bytových domu</t>
  </si>
  <si>
    <t xml:space="preserve">Položkový rozpočet </t>
  </si>
  <si>
    <t>#TypZaznamu#</t>
  </si>
  <si>
    <t>S:</t>
  </si>
  <si>
    <t>STA</t>
  </si>
  <si>
    <t>O:</t>
  </si>
  <si>
    <t>BUDOVA G</t>
  </si>
  <si>
    <t>OBJ</t>
  </si>
  <si>
    <t>R: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</si>
  <si>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</si>
  <si>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</si>
  <si>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</si>
  <si>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</si>
  <si>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</si>
  <si>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</si>
  <si>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</si>
  <si>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</si>
  <si>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</si>
  <si>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</si>
  <si>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</si>
  <si>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</si>
  <si>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</si>
  <si>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</si>
  <si>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</si>
  <si>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</si>
  <si>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</si>
  <si>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</si>
  <si>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</si>
  <si>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</si>
  <si>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</si>
  <si>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</si>
  <si>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</si>
  <si>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</si>
  <si>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1</t>
  </si>
  <si>
    <t>Zemní práce</t>
  </si>
  <si>
    <t>DIL</t>
  </si>
  <si>
    <t>139601102R00</t>
  </si>
  <si>
    <t>Ruční výkop jam, rýh a šachet v hornině tř. 3</t>
  </si>
  <si>
    <t>m3</t>
  </si>
  <si>
    <t>POL1_0</t>
  </si>
  <si>
    <t>ležaté potrubí:60*0,3*0,3</t>
  </si>
  <si>
    <t>VV</t>
  </si>
  <si>
    <t>131201201R00</t>
  </si>
  <si>
    <t>Hloubení zapažených jam v hor.3 do 100 m3</t>
  </si>
  <si>
    <t>jáma vnější strana:2,5*2,5*3,0</t>
  </si>
  <si>
    <t>131201209R00</t>
  </si>
  <si>
    <t>Příplatek za lepivost - hloubení zapaž.jam v hor.3</t>
  </si>
  <si>
    <t>151101102R00</t>
  </si>
  <si>
    <t>Pažení a rozepření stěn rýh - příložné - hl.do 4 m</t>
  </si>
  <si>
    <t>m2</t>
  </si>
  <si>
    <t>151101112R00</t>
  </si>
  <si>
    <t>Odstranění pažení stěn rýh - příložné - hl. do 4 m</t>
  </si>
  <si>
    <t>174101101R00</t>
  </si>
  <si>
    <t>Zásyp jam, rýh, šachet se zhutněním</t>
  </si>
  <si>
    <t>162201201R00</t>
  </si>
  <si>
    <t>Vodorovné přemíst. výkopku nošením hor.1-4, do 10m</t>
  </si>
  <si>
    <t>162201209R00</t>
  </si>
  <si>
    <t>Příplatek za dalších 10 m nošení výkopku z hor.1-4</t>
  </si>
  <si>
    <t>8*5,4</t>
  </si>
  <si>
    <t>174101102R00</t>
  </si>
  <si>
    <t>Zásyp ruční se zhutněním, včetně zásypového materiálu</t>
  </si>
  <si>
    <t>5,4</t>
  </si>
  <si>
    <t>63</t>
  </si>
  <si>
    <t>Podlahy a podlahové konstrukce</t>
  </si>
  <si>
    <t>631312141R00</t>
  </si>
  <si>
    <t>Doplnění rýh betonem v dosavadních mazaninách</t>
  </si>
  <si>
    <t>60*0,3*0,15</t>
  </si>
  <si>
    <t>91</t>
  </si>
  <si>
    <t>Doplňující práce na komunikaci</t>
  </si>
  <si>
    <t>919735123R00</t>
  </si>
  <si>
    <t>Řezání stávajícího betonového krytu tl. 10 - 15 cm</t>
  </si>
  <si>
    <t>m</t>
  </si>
  <si>
    <t>60*2</t>
  </si>
  <si>
    <t>97</t>
  </si>
  <si>
    <t>Prorážení otvorů</t>
  </si>
  <si>
    <t>974042577R00</t>
  </si>
  <si>
    <t>Vysekání rýh v podlaze betonové, 30x15 cm</t>
  </si>
  <si>
    <t>60</t>
  </si>
  <si>
    <t>973049551R00</t>
  </si>
  <si>
    <t>Vysekání otvoru 30x30x50 cm</t>
  </si>
  <si>
    <t>kus</t>
  </si>
  <si>
    <t>979082111R00</t>
  </si>
  <si>
    <t>Vnitrostaveništní doprava suti do 10 m</t>
  </si>
  <si>
    <t>t</t>
  </si>
  <si>
    <t>8,112</t>
  </si>
  <si>
    <t>979082121R00</t>
  </si>
  <si>
    <t>Příplatek k vnitrost. dopravě suti za dalších 5 m</t>
  </si>
  <si>
    <t>4*8,112</t>
  </si>
  <si>
    <t>979011111R00</t>
  </si>
  <si>
    <t>Svislá doprava suti a vybour. hmot za 2.NP a 1.PP</t>
  </si>
  <si>
    <t>979081111R00</t>
  </si>
  <si>
    <t>Odvoz suti a vybour. hmot na skládku do 1 km</t>
  </si>
  <si>
    <t>979081121R00</t>
  </si>
  <si>
    <t>Příplatek k odvozu za každý další 1 km</t>
  </si>
  <si>
    <t>24*8,112</t>
  </si>
  <si>
    <t>979999999R00</t>
  </si>
  <si>
    <t>Poplatek za skládku</t>
  </si>
  <si>
    <t>99</t>
  </si>
  <si>
    <t>Staveništní přesun hmot</t>
  </si>
  <si>
    <t>999281105R00</t>
  </si>
  <si>
    <t>Přesun hmot pro opravy a údržbu do výšky 6 m</t>
  </si>
  <si>
    <t>0,01548+6,75</t>
  </si>
  <si>
    <t>721</t>
  </si>
  <si>
    <t>Vnitřní kanalizace</t>
  </si>
  <si>
    <t>Demontáž stávajícího ležatého potrubí</t>
  </si>
  <si>
    <t>kpl</t>
  </si>
  <si>
    <t>721176225R00</t>
  </si>
  <si>
    <t>Potrubí KG svodné (ležaté) v zemi D 200 x 4,9 mm</t>
  </si>
  <si>
    <t>721178128R00</t>
  </si>
  <si>
    <t>Čisticí kus pro potr.vodovorné DN 200</t>
  </si>
  <si>
    <t>4</t>
  </si>
  <si>
    <t>Osazení chráničky v obvodové konstrukci</t>
  </si>
  <si>
    <t>2</t>
  </si>
  <si>
    <t>Dopojení na stávající stoupací potrubí</t>
  </si>
  <si>
    <t>3</t>
  </si>
  <si>
    <t xml:space="preserve">Oprava prostupu obvodovou zdí </t>
  </si>
  <si>
    <t>5</t>
  </si>
  <si>
    <t>Dopojení na stávající kanalizaci vnější část</t>
  </si>
  <si>
    <t>998721201R00</t>
  </si>
  <si>
    <t>Přesun hmot pro vnitřní kanalizaci, výšky do 6 m</t>
  </si>
  <si>
    <t>005121010R</t>
  </si>
  <si>
    <t>Vybudování zařízení staveniště</t>
  </si>
  <si>
    <t>Soubor</t>
  </si>
  <si>
    <t>005121020R</t>
  </si>
  <si>
    <t xml:space="preserve">Provoz zařízení staveniště </t>
  </si>
  <si>
    <t>005121030R</t>
  </si>
  <si>
    <t>Odstranění zařízení staveniště</t>
  </si>
  <si>
    <t>005111021R</t>
  </si>
  <si>
    <t>Vytyčení inženýrských sítí</t>
  </si>
  <si>
    <t>005211040R</t>
  </si>
  <si>
    <t>Užívání veřejných ploch a prostranství  , včetně zabezpečení vstupu - mobilní oplocení</t>
  </si>
  <si>
    <t>005261030R</t>
  </si>
  <si>
    <t xml:space="preserve">Finanční rezerva </t>
  </si>
  <si>
    <t/>
  </si>
  <si>
    <t>SUM</t>
  </si>
  <si>
    <t>END</t>
  </si>
  <si>
    <t>Podřipská 1, Horní Beřkovice</t>
  </si>
  <si>
    <t>132201110R00</t>
  </si>
  <si>
    <t>Hloubení rýh š.do 60 cm v hor.3 do 50 m3, STROJNĚ</t>
  </si>
  <si>
    <t>56*(2,2*0,6)</t>
  </si>
  <si>
    <t>132201119R00</t>
  </si>
  <si>
    <t>Přípl.za lepivost,hloubení rýh 60 cm,hor.3,STROJNĚ</t>
  </si>
  <si>
    <t>startovací jámy pro protlak:2*2*2</t>
  </si>
  <si>
    <t>141700103R00</t>
  </si>
  <si>
    <t>Protlak z trub D 135 mm v hor.1 - 4</t>
  </si>
  <si>
    <t>175101101RT2</t>
  </si>
  <si>
    <t>Obsyp potrubí bez prohození sypaniny, s dodáním štěrkopísku frakce 0 - 22 mm</t>
  </si>
  <si>
    <t>56*0,6*0,3</t>
  </si>
  <si>
    <t>startovací jáma:8</t>
  </si>
  <si>
    <t>potrubí:73,92-(10,08+3,36)</t>
  </si>
  <si>
    <t>181300010RA0</t>
  </si>
  <si>
    <t>Rozprostření ornice v rovině tloušťka 15 cm, osetí trávou</t>
  </si>
  <si>
    <t>POL2_0</t>
  </si>
  <si>
    <t>56*1</t>
  </si>
  <si>
    <t>162301101R00</t>
  </si>
  <si>
    <t>Vodorovné přemístění výkopku z hor.1-4 do 500 m</t>
  </si>
  <si>
    <t>(73,92+8)-68,48</t>
  </si>
  <si>
    <t>Vodorovné konstrukce</t>
  </si>
  <si>
    <t>451541111R00</t>
  </si>
  <si>
    <t>Lože pod potrubí ze štěrkodrtě 0 - 63 mm</t>
  </si>
  <si>
    <t>56*0,6*0,1</t>
  </si>
  <si>
    <t>8</t>
  </si>
  <si>
    <t>Trubní vedení</t>
  </si>
  <si>
    <t>871241121R00</t>
  </si>
  <si>
    <t>Montáž potrubí polyetylenového ve výkopu d 90 mm</t>
  </si>
  <si>
    <t>286136701R</t>
  </si>
  <si>
    <t>Trubka voda  SDR11   90x8,2 mm, PE100 RC dvouvrstvé potrubí</t>
  </si>
  <si>
    <t>POL3_0</t>
  </si>
  <si>
    <t>Odbočka, koleno, spojka  ....</t>
  </si>
  <si>
    <t>723150372R00</t>
  </si>
  <si>
    <t>Potrubí ocel. černé svařované -chráničky D 133/4,5</t>
  </si>
  <si>
    <t>899721112R00</t>
  </si>
  <si>
    <t>Fólie výstražná z PVC bílá, šířka 30 cm</t>
  </si>
  <si>
    <t xml:space="preserve">Napojení na stávající vodovodní potrubí </t>
  </si>
  <si>
    <t>970031160R00</t>
  </si>
  <si>
    <t>Vrtání jádrové do zdiva cihelného do D 160 mm</t>
  </si>
  <si>
    <t>0,03617</t>
  </si>
  <si>
    <t>24*0,0317</t>
  </si>
  <si>
    <t>998313011R00</t>
  </si>
  <si>
    <t>Přesun hmot pro vodovodní potrubí</t>
  </si>
  <si>
    <t>17,18124+5,72342+0,12236</t>
  </si>
  <si>
    <t>Užívání veřejných ploch , včetně zabezpečení vstupu - mobilní oplocením</t>
  </si>
  <si>
    <t>005111020R</t>
  </si>
  <si>
    <t>Vytyčení stavby</t>
  </si>
  <si>
    <t>113107220RAC</t>
  </si>
  <si>
    <t>Odstranění asfaltobetonové vozovky, pl. do 50 m2, bez nakládání a odvozu na skládku</t>
  </si>
  <si>
    <t>splašková kanalizace:6*1</t>
  </si>
  <si>
    <t>dešťová kanalizace:6*1</t>
  </si>
  <si>
    <t>splašková kanalizace:20*2,0*0,6</t>
  </si>
  <si>
    <t>dešťová kanalizace:20*2*0,6</t>
  </si>
  <si>
    <t>splašková kanalizace:(1,5*1,5*2)*2</t>
  </si>
  <si>
    <t>dešťová kanalizace:(2*2*0,6)*2</t>
  </si>
  <si>
    <t>(9+24)-(3,6+1,2)</t>
  </si>
  <si>
    <t>splašková kanalizace:20*0,3*0,6</t>
  </si>
  <si>
    <t>dešťová kanalizace:20*0,3*0,6</t>
  </si>
  <si>
    <t>(48+13,8)-(7,2+1+2,4)</t>
  </si>
  <si>
    <t>Rozprostření ornice v rovině tloušťka 15 cm</t>
  </si>
  <si>
    <t>Základy,zvláštní zakládání</t>
  </si>
  <si>
    <t>212971121R00</t>
  </si>
  <si>
    <t>Opláštění trativ. z geot.,sklon nad 1:2,5 do 2,5 m</t>
  </si>
  <si>
    <t>(2*2)*2</t>
  </si>
  <si>
    <t>212521111R00</t>
  </si>
  <si>
    <t>Výplň odvodňov. trativodů kam. hrubě drcen. 125 mm</t>
  </si>
  <si>
    <t>2*(2*0,5*0,5)</t>
  </si>
  <si>
    <t>splašková kanalizace:20*0,1*0,6</t>
  </si>
  <si>
    <t>dešťová kanalizace:20*0,1*0,6</t>
  </si>
  <si>
    <t>Komunikace</t>
  </si>
  <si>
    <t>460030081RT2</t>
  </si>
  <si>
    <t>Řezání spáry v asfaltu nebo betonu, v tloušťce vrstvy do 5-8 cm</t>
  </si>
  <si>
    <t>566903111R00</t>
  </si>
  <si>
    <t>Vyspravení podkladu po překopech kam.hrubě drceným</t>
  </si>
  <si>
    <t>splašková kanalizace:(6*1*0,25)*2,5</t>
  </si>
  <si>
    <t>dešťová kanalizace:(6*1*0,25)*2,5</t>
  </si>
  <si>
    <t>566904111R00</t>
  </si>
  <si>
    <t>Vyspravení podkladu po překopech kam.obal.asfaltem</t>
  </si>
  <si>
    <t>splašková kanalizace:(6*1*0,2)*2,5</t>
  </si>
  <si>
    <t>dešťová kanalizace:(6*1*0,2)*2,5</t>
  </si>
  <si>
    <t>572952112R00</t>
  </si>
  <si>
    <t>Vyspravení krytu po překopu asf.betonem tl.do 7 cm</t>
  </si>
  <si>
    <t>Zatření spár - spoj stávající/nový asfalt</t>
  </si>
  <si>
    <t>871353121RT2</t>
  </si>
  <si>
    <t>Montáž trub z plastu, gumový kroužek, DN 200, včetně dodávky trub PVC hrdlových 200x4,9x5000</t>
  </si>
  <si>
    <t>Odstranění stávajícího potrubí kanalizace, kamenina</t>
  </si>
  <si>
    <t xml:space="preserve">Dopojení nového potrubí na stávající šachty </t>
  </si>
  <si>
    <t>Přesun hmot pro kanalizační potrubí</t>
  </si>
  <si>
    <t>12,2412+1,6328+4,08816+14,55764+0,0678</t>
  </si>
  <si>
    <t>721242110RT2</t>
  </si>
  <si>
    <t>Lapač střešních splavenin PP HL600, kloub, zápachová klapka, koš na listí, DN 125</t>
  </si>
  <si>
    <t>721176243R00</t>
  </si>
  <si>
    <t>Potrubí KG dešťové (svislé) D 125 x 3,2 mm</t>
  </si>
  <si>
    <t>Užívání veřejných ploch včetně zabezpečení vstupu, mobilní oplocení</t>
  </si>
  <si>
    <t>splašková kanalizace:15*2,0*0,6</t>
  </si>
  <si>
    <t>151101101R00</t>
  </si>
  <si>
    <t>Pažení a rozepření stěn rýh - příložné - hl.do 2 m</t>
  </si>
  <si>
    <t>(15*2)*2</t>
  </si>
  <si>
    <t>151101111R00</t>
  </si>
  <si>
    <t>Odstranění pažení stěn rýh - příložné - hl. do 2 m</t>
  </si>
  <si>
    <t>splašková kanalizace:15*0,3*0,6</t>
  </si>
  <si>
    <t>(18+9)-(2,7+0,9)</t>
  </si>
  <si>
    <t>splašková kanalizace:15*0,1*0,6</t>
  </si>
  <si>
    <t>871313121RT2</t>
  </si>
  <si>
    <t>Montáž trub z plastu, gumový kroužek, DN 150, včetně dodávky trub PVC hrdlových 160x4,0x5000</t>
  </si>
  <si>
    <t xml:space="preserve">Odstranění stávajícího potrubí </t>
  </si>
  <si>
    <t>Prostup potrubí do objektu</t>
  </si>
  <si>
    <t>Dopojení nového potrubí na stávající šachtu</t>
  </si>
  <si>
    <t>Dopojení na domovní rozvod</t>
  </si>
  <si>
    <t>4,64985+1,53306+0,033</t>
  </si>
  <si>
    <t>V Sídlišti čp. 259 a 261, Horní Beřkovice</t>
  </si>
  <si>
    <t>(2*3)*(2,2*0,6)</t>
  </si>
  <si>
    <t>výkop u vstupu do objektu:(1,5*1,5*2,2)*2</t>
  </si>
  <si>
    <t>6*0,6*0,3</t>
  </si>
  <si>
    <t>potrubí:(7,92+9,9)-(1,08+0,36)</t>
  </si>
  <si>
    <t>6*1</t>
  </si>
  <si>
    <t>6*0,6*0,1</t>
  </si>
  <si>
    <t>286136747R</t>
  </si>
  <si>
    <t>Trubka Wavin TS voda SDR11  50x4,6 mm, PE100 RC třívrstvé potrubí</t>
  </si>
  <si>
    <t>Odbočka, koleno, spojka, uzávěry ....</t>
  </si>
  <si>
    <t>Odstranění stávající potrubí FeZn</t>
  </si>
  <si>
    <t>Napojení na stávající vodovodní potrubí v šachtě</t>
  </si>
  <si>
    <t>Napojení na stávající vnitřní rozvody vodovodu</t>
  </si>
  <si>
    <t>0,07234</t>
  </si>
  <si>
    <t>24*0,7234</t>
  </si>
  <si>
    <t>1,83618+0,61322+0,03474</t>
  </si>
  <si>
    <t>Horní Beřkovice, Podřipská 1, 415 85</t>
  </si>
  <si>
    <t>Instalatérské práce 2021 v PN Horní Beřkovice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</si>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</sst>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sz val="9"/>
      <color indexed="81"/>
      <name val="Tahoma"/>
      <family val="2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1" xfId="0" applyBorder="1"/>
    <xf numFmtId="0" fontId="0" fillId="0" borderId="5" xfId="0" applyBorder="1"/>
    <xf numFmtId="0" fontId="2" fillId="2" borderId="5" xfId="0" applyFont="1" applyFill="1" applyBorder="1" applyAlignment="1">
      <alignment horizontal="left" vertical="center" indent="1"/>
    </xf>
    <xf numFmtId="49" fontId="3" fillId="2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Alignment="1">
      <alignment horizontal="left"/>
    </xf>
    <xf numFmtId="0" fontId="0" fillId="2" borderId="5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10" xfId="0" applyFont="1" applyFill="1" applyBorder="1"/>
    <xf numFmtId="49" fontId="5" fillId="3" borderId="10" xfId="0" applyNumberFormat="1" applyFont="1" applyFill="1" applyBorder="1" applyAlignment="1">
      <alignment horizontal="left" vertical="center"/>
    </xf>
    <xf numFmtId="0" fontId="5" fillId="3" borderId="10" xfId="0" applyFont="1" applyFill="1" applyBorder="1"/>
    <xf numFmtId="0" fontId="5" fillId="3" borderId="10" xfId="0" applyFont="1" applyFill="1" applyBorder="1" applyAlignment="1"/>
    <xf numFmtId="0" fontId="5" fillId="3" borderId="11" xfId="0" applyFont="1" applyFill="1" applyBorder="1" applyAlignment="1"/>
    <xf numFmtId="0" fontId="0" fillId="0" borderId="5" xfId="0" applyFont="1" applyBorder="1" applyAlignment="1">
      <alignment horizontal="left" vertical="center" indent="1"/>
    </xf>
    <xf numFmtId="0" fontId="0" fillId="0" borderId="0" xfId="0" applyBorder="1"/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8" xfId="0" applyBorder="1" applyAlignment="1"/>
    <xf numFmtId="0" fontId="5" fillId="0" borderId="5" xfId="0" applyFont="1" applyBorder="1" applyAlignment="1">
      <alignment horizontal="left" vertical="center" indent="1"/>
    </xf>
    <xf numFmtId="49" fontId="5" fillId="0" borderId="0" xfId="0" applyNumberFormat="1" applyFont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49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/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5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left" inden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/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top" indent="1"/>
    </xf>
    <xf numFmtId="0" fontId="0" fillId="0" borderId="6" xfId="0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Border="1" applyAlignment="1"/>
    <xf numFmtId="0" fontId="0" fillId="0" borderId="10" xfId="0" applyBorder="1" applyAlignment="1">
      <alignment horizontal="left"/>
    </xf>
    <xf numFmtId="49" fontId="0" fillId="0" borderId="5" xfId="0" applyNumberFormat="1" applyBorder="1"/>
    <xf numFmtId="49" fontId="0" fillId="0" borderId="13" xfId="0" applyNumberFormat="1" applyBorder="1" applyAlignment="1">
      <alignment horizontal="left" vertical="center" indent="1"/>
    </xf>
    <xf numFmtId="0" fontId="0" fillId="0" borderId="14" xfId="0" applyBorder="1" applyAlignment="1">
      <alignment horizontal="left" vertical="center"/>
    </xf>
    <xf numFmtId="0" fontId="0" fillId="0" borderId="14" xfId="0" applyBorder="1"/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/>
    <xf numFmtId="0" fontId="0" fillId="0" borderId="13" xfId="0" applyBorder="1" applyAlignment="1">
      <alignment horizontal="left" indent="1"/>
    </xf>
    <xf numFmtId="1" fontId="5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center" indent="1"/>
    </xf>
    <xf numFmtId="0" fontId="5" fillId="0" borderId="14" xfId="0" applyFont="1" applyBorder="1" applyAlignment="1">
      <alignment vertical="center"/>
    </xf>
    <xf numFmtId="49" fontId="0" fillId="0" borderId="17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 indent="1"/>
    </xf>
    <xf numFmtId="1" fontId="5" fillId="0" borderId="15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/>
    </xf>
    <xf numFmtId="0" fontId="0" fillId="0" borderId="10" xfId="0" applyBorder="1"/>
    <xf numFmtId="1" fontId="5" fillId="0" borderId="18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 indent="1"/>
    </xf>
    <xf numFmtId="49" fontId="0" fillId="0" borderId="11" xfId="0" applyNumberFormat="1" applyFont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 indent="1"/>
    </xf>
    <xf numFmtId="0" fontId="9" fillId="3" borderId="20" xfId="0" applyFont="1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4" fontId="8" fillId="3" borderId="20" xfId="0" applyNumberFormat="1" applyFont="1" applyFill="1" applyBorder="1" applyAlignment="1">
      <alignment horizontal="left" vertical="center"/>
    </xf>
    <xf numFmtId="49" fontId="0" fillId="3" borderId="21" xfId="0" applyNumberFormat="1" applyFill="1" applyBorder="1" applyAlignment="1">
      <alignment horizontal="left" vertical="center"/>
    </xf>
    <xf numFmtId="0" fontId="0" fillId="3" borderId="20" xfId="0" applyFill="1" applyBorder="1"/>
    <xf numFmtId="49" fontId="5" fillId="3" borderId="21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/>
    </xf>
    <xf numFmtId="0" fontId="5" fillId="0" borderId="5" xfId="0" applyFont="1" applyBorder="1"/>
    <xf numFmtId="0" fontId="5" fillId="0" borderId="0" xfId="0" applyFont="1" applyBorder="1"/>
    <xf numFmtId="0" fontId="5" fillId="0" borderId="10" xfId="0" applyFont="1" applyBorder="1"/>
    <xf numFmtId="0" fontId="5" fillId="0" borderId="10" xfId="0" applyFont="1" applyBorder="1" applyAlignment="1"/>
    <xf numFmtId="0" fontId="5" fillId="0" borderId="8" xfId="0" applyFont="1" applyBorder="1" applyAlignment="1">
      <alignment horizontal="right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3" xfId="0" applyBorder="1" applyAlignment="1"/>
    <xf numFmtId="0" fontId="0" fillId="0" borderId="24" xfId="0" applyBorder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3" fontId="0" fillId="0" borderId="25" xfId="0" applyNumberFormat="1" applyBorder="1"/>
    <xf numFmtId="3" fontId="11" fillId="4" borderId="26" xfId="0" applyNumberFormat="1" applyFont="1" applyFill="1" applyBorder="1" applyAlignment="1">
      <alignment vertical="center"/>
    </xf>
    <xf numFmtId="3" fontId="11" fillId="4" borderId="6" xfId="0" applyNumberFormat="1" applyFont="1" applyFill="1" applyBorder="1" applyAlignment="1">
      <alignment vertical="center"/>
    </xf>
    <xf numFmtId="3" fontId="11" fillId="4" borderId="6" xfId="0" applyNumberFormat="1" applyFont="1" applyFill="1" applyBorder="1" applyAlignment="1">
      <alignment vertical="center" wrapText="1"/>
    </xf>
    <xf numFmtId="3" fontId="12" fillId="4" borderId="27" xfId="0" applyNumberFormat="1" applyFont="1" applyFill="1" applyBorder="1" applyAlignment="1">
      <alignment horizontal="center" vertical="center" wrapText="1" shrinkToFit="1"/>
    </xf>
    <xf numFmtId="3" fontId="11" fillId="4" borderId="27" xfId="0" applyNumberFormat="1" applyFont="1" applyFill="1" applyBorder="1" applyAlignment="1">
      <alignment horizontal="center" vertical="center" wrapText="1" shrinkToFit="1"/>
    </xf>
    <xf numFmtId="3" fontId="11" fillId="4" borderId="27" xfId="0" applyNumberFormat="1" applyFont="1" applyFill="1" applyBorder="1" applyAlignment="1">
      <alignment horizontal="center" vertical="center" wrapText="1"/>
    </xf>
    <xf numFmtId="3" fontId="0" fillId="0" borderId="28" xfId="0" applyNumberFormat="1" applyBorder="1" applyAlignment="1"/>
    <xf numFmtId="3" fontId="4" fillId="0" borderId="29" xfId="0" applyNumberFormat="1" applyFont="1" applyBorder="1" applyAlignment="1">
      <alignment horizontal="right" wrapText="1" shrinkToFit="1"/>
    </xf>
    <xf numFmtId="3" fontId="4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0" borderId="29" xfId="0" applyNumberFormat="1" applyBorder="1" applyAlignment="1"/>
    <xf numFmtId="3" fontId="0" fillId="3" borderId="31" xfId="0" applyNumberFormat="1" applyFill="1" applyBorder="1" applyAlignment="1">
      <alignment wrapText="1" shrinkToFit="1"/>
    </xf>
    <xf numFmtId="3" fontId="0" fillId="3" borderId="31" xfId="0" applyNumberFormat="1" applyFill="1" applyBorder="1" applyAlignment="1">
      <alignment shrinkToFit="1"/>
    </xf>
    <xf numFmtId="3" fontId="0" fillId="3" borderId="31" xfId="0" applyNumberFormat="1" applyFill="1" applyBorder="1" applyAlignment="1"/>
    <xf numFmtId="0" fontId="0" fillId="0" borderId="0" xfId="0" applyAlignment="1"/>
    <xf numFmtId="0" fontId="0" fillId="0" borderId="37" xfId="0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2" borderId="37" xfId="0" applyFill="1" applyBorder="1"/>
    <xf numFmtId="49" fontId="0" fillId="2" borderId="14" xfId="0" applyNumberFormat="1" applyFill="1" applyBorder="1" applyAlignment="1"/>
    <xf numFmtId="49" fontId="0" fillId="2" borderId="14" xfId="0" applyNumberFormat="1" applyFill="1" applyBorder="1"/>
    <xf numFmtId="0" fontId="0" fillId="2" borderId="14" xfId="0" applyFill="1" applyBorder="1"/>
    <xf numFmtId="0" fontId="0" fillId="2" borderId="38" xfId="0" applyFill="1" applyBorder="1"/>
    <xf numFmtId="0" fontId="0" fillId="2" borderId="33" xfId="0" applyFill="1" applyBorder="1"/>
    <xf numFmtId="49" fontId="0" fillId="2" borderId="33" xfId="0" applyNumberFormat="1" applyFill="1" applyBorder="1"/>
    <xf numFmtId="0" fontId="0" fillId="2" borderId="32" xfId="0" applyFill="1" applyBorder="1"/>
    <xf numFmtId="0" fontId="0" fillId="2" borderId="33" xfId="0" applyFill="1" applyBorder="1" applyAlignment="1">
      <alignment wrapText="1"/>
    </xf>
    <xf numFmtId="0" fontId="0" fillId="2" borderId="39" xfId="0" applyFill="1" applyBorder="1" applyAlignment="1">
      <alignment vertical="top"/>
    </xf>
    <xf numFmtId="49" fontId="0" fillId="2" borderId="39" xfId="0" applyNumberFormat="1" applyFill="1" applyBorder="1" applyAlignment="1">
      <alignment vertical="top"/>
    </xf>
    <xf numFmtId="49" fontId="0" fillId="2" borderId="37" xfId="0" applyNumberFormat="1" applyFill="1" applyBorder="1" applyAlignment="1">
      <alignment vertical="top"/>
    </xf>
    <xf numFmtId="0" fontId="0" fillId="2" borderId="38" xfId="0" applyFill="1" applyBorder="1" applyAlignment="1">
      <alignment vertical="top"/>
    </xf>
    <xf numFmtId="164" fontId="0" fillId="2" borderId="37" xfId="0" applyNumberFormat="1" applyFill="1" applyBorder="1" applyAlignment="1">
      <alignment vertical="top"/>
    </xf>
    <xf numFmtId="4" fontId="0" fillId="2" borderId="37" xfId="0" applyNumberFormat="1" applyFill="1" applyBorder="1" applyAlignment="1">
      <alignment vertical="top"/>
    </xf>
    <xf numFmtId="0" fontId="0" fillId="2" borderId="37" xfId="0" applyFill="1" applyBorder="1" applyAlignment="1">
      <alignment vertical="top"/>
    </xf>
    <xf numFmtId="0" fontId="14" fillId="0" borderId="25" xfId="0" applyFont="1" applyBorder="1" applyAlignment="1">
      <alignment vertical="top"/>
    </xf>
    <xf numFmtId="0" fontId="14" fillId="0" borderId="25" xfId="0" applyNumberFormat="1" applyFont="1" applyBorder="1" applyAlignment="1">
      <alignment vertical="top"/>
    </xf>
    <xf numFmtId="0" fontId="14" fillId="0" borderId="34" xfId="0" applyNumberFormat="1" applyFont="1" applyBorder="1" applyAlignment="1">
      <alignment horizontal="left" vertical="top" wrapText="1"/>
    </xf>
    <xf numFmtId="0" fontId="14" fillId="0" borderId="35" xfId="0" applyFont="1" applyBorder="1" applyAlignment="1">
      <alignment vertical="top" shrinkToFit="1"/>
    </xf>
    <xf numFmtId="164" fontId="14" fillId="0" borderId="34" xfId="0" applyNumberFormat="1" applyFont="1" applyBorder="1" applyAlignment="1">
      <alignment vertical="top" shrinkToFit="1"/>
    </xf>
    <xf numFmtId="4" fontId="14" fillId="5" borderId="34" xfId="0" applyNumberFormat="1" applyFont="1" applyFill="1" applyBorder="1" applyAlignment="1" applyProtection="1">
      <alignment vertical="top" shrinkToFit="1"/>
      <protection locked="0"/>
    </xf>
    <xf numFmtId="4" fontId="14" fillId="0" borderId="34" xfId="0" applyNumberFormat="1" applyFont="1" applyBorder="1" applyAlignment="1">
      <alignment vertical="top" shrinkToFit="1"/>
    </xf>
    <xf numFmtId="0" fontId="14" fillId="0" borderId="34" xfId="0" applyFont="1" applyBorder="1" applyAlignment="1">
      <alignment vertical="top" shrinkToFit="1"/>
    </xf>
    <xf numFmtId="0" fontId="14" fillId="0" borderId="25" xfId="0" applyFont="1" applyBorder="1" applyAlignment="1">
      <alignment vertical="top" shrinkToFit="1"/>
    </xf>
    <xf numFmtId="0" fontId="14" fillId="0" borderId="0" xfId="0" applyFont="1"/>
    <xf numFmtId="0" fontId="15" fillId="0" borderId="34" xfId="0" quotePrefix="1" applyNumberFormat="1" applyFont="1" applyBorder="1" applyAlignment="1">
      <alignment horizontal="left" vertical="top" wrapText="1"/>
    </xf>
    <xf numFmtId="0" fontId="15" fillId="0" borderId="35" xfId="0" applyNumberFormat="1" applyFont="1" applyBorder="1" applyAlignment="1">
      <alignment vertical="top" wrapText="1" shrinkToFit="1"/>
    </xf>
    <xf numFmtId="164" fontId="15" fillId="0" borderId="34" xfId="0" applyNumberFormat="1" applyFont="1" applyBorder="1" applyAlignment="1">
      <alignment vertical="top" wrapText="1" shrinkToFit="1"/>
    </xf>
    <xf numFmtId="0" fontId="0" fillId="2" borderId="18" xfId="0" applyFill="1" applyBorder="1" applyAlignment="1">
      <alignment vertical="top"/>
    </xf>
    <xf numFmtId="0" fontId="0" fillId="2" borderId="18" xfId="0" applyNumberFormat="1" applyFill="1" applyBorder="1" applyAlignment="1">
      <alignment vertical="top"/>
    </xf>
    <xf numFmtId="0" fontId="0" fillId="2" borderId="36" xfId="0" applyNumberFormat="1" applyFill="1" applyBorder="1" applyAlignment="1">
      <alignment horizontal="left" vertical="top" wrapText="1"/>
    </xf>
    <xf numFmtId="0" fontId="0" fillId="2" borderId="40" xfId="0" applyFill="1" applyBorder="1" applyAlignment="1">
      <alignment vertical="top" shrinkToFit="1"/>
    </xf>
    <xf numFmtId="164" fontId="0" fillId="2" borderId="36" xfId="0" applyNumberFormat="1" applyFill="1" applyBorder="1" applyAlignment="1">
      <alignment vertical="top" shrinkToFit="1"/>
    </xf>
    <xf numFmtId="4" fontId="0" fillId="2" borderId="36" xfId="0" applyNumberFormat="1" applyFill="1" applyBorder="1" applyAlignment="1">
      <alignment vertical="top" shrinkToFit="1"/>
    </xf>
    <xf numFmtId="0" fontId="0" fillId="2" borderId="36" xfId="0" applyFill="1" applyBorder="1" applyAlignment="1">
      <alignment vertical="top" shrinkToFit="1"/>
    </xf>
    <xf numFmtId="0" fontId="0" fillId="2" borderId="18" xfId="0" applyFill="1" applyBorder="1" applyAlignment="1">
      <alignment vertical="top" shrinkToFit="1"/>
    </xf>
    <xf numFmtId="0" fontId="14" fillId="0" borderId="18" xfId="0" applyFont="1" applyBorder="1" applyAlignment="1">
      <alignment vertical="top"/>
    </xf>
    <xf numFmtId="0" fontId="14" fillId="0" borderId="18" xfId="0" applyNumberFormat="1" applyFont="1" applyBorder="1" applyAlignment="1">
      <alignment vertical="top"/>
    </xf>
    <xf numFmtId="0" fontId="14" fillId="0" borderId="36" xfId="0" applyNumberFormat="1" applyFont="1" applyBorder="1" applyAlignment="1">
      <alignment horizontal="left" vertical="top" wrapText="1"/>
    </xf>
    <xf numFmtId="0" fontId="14" fillId="0" borderId="40" xfId="0" applyFont="1" applyBorder="1" applyAlignment="1">
      <alignment vertical="top" shrinkToFit="1"/>
    </xf>
    <xf numFmtId="164" fontId="14" fillId="0" borderId="36" xfId="0" applyNumberFormat="1" applyFont="1" applyBorder="1" applyAlignment="1">
      <alignment vertical="top" shrinkToFit="1"/>
    </xf>
    <xf numFmtId="4" fontId="14" fillId="5" borderId="36" xfId="0" applyNumberFormat="1" applyFont="1" applyFill="1" applyBorder="1" applyAlignment="1" applyProtection="1">
      <alignment vertical="top" shrinkToFit="1"/>
      <protection locked="0"/>
    </xf>
    <xf numFmtId="4" fontId="14" fillId="0" borderId="36" xfId="0" applyNumberFormat="1" applyFont="1" applyBorder="1" applyAlignment="1">
      <alignment vertical="top" shrinkToFit="1"/>
    </xf>
    <xf numFmtId="0" fontId="14" fillId="0" borderId="36" xfId="0" applyFont="1" applyBorder="1" applyAlignment="1">
      <alignment vertical="top" shrinkToFit="1"/>
    </xf>
    <xf numFmtId="0" fontId="14" fillId="0" borderId="18" xfId="0" applyFont="1" applyBorder="1" applyAlignment="1">
      <alignment vertical="top" shrinkToFi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 wrapText="1"/>
    </xf>
    <xf numFmtId="0" fontId="5" fillId="2" borderId="39" xfId="0" applyFont="1" applyFill="1" applyBorder="1" applyAlignment="1">
      <alignment vertical="top"/>
    </xf>
    <xf numFmtId="49" fontId="5" fillId="2" borderId="14" xfId="0" applyNumberFormat="1" applyFont="1" applyFill="1" applyBorder="1" applyAlignment="1">
      <alignment vertical="top"/>
    </xf>
    <xf numFmtId="49" fontId="5" fillId="2" borderId="14" xfId="0" applyNumberFormat="1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vertical="top"/>
    </xf>
    <xf numFmtId="4" fontId="5" fillId="2" borderId="38" xfId="0" applyNumberFormat="1" applyFont="1" applyFill="1" applyBorder="1" applyAlignment="1">
      <alignment vertical="top"/>
    </xf>
    <xf numFmtId="49" fontId="0" fillId="0" borderId="0" xfId="0" applyNumberFormat="1"/>
    <xf numFmtId="49" fontId="0" fillId="0" borderId="0" xfId="0" applyNumberFormat="1" applyAlignment="1">
      <alignment horizontal="left" wrapText="1"/>
    </xf>
    <xf numFmtId="49" fontId="5" fillId="0" borderId="1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1" xfId="0" applyFont="1" applyBorder="1" applyAlignment="1">
      <alignment horizontal="right" indent="1"/>
    </xf>
    <xf numFmtId="4" fontId="6" fillId="0" borderId="15" xfId="0" applyNumberFormat="1" applyFont="1" applyBorder="1" applyAlignment="1">
      <alignment horizontal="right" vertical="center" indent="1"/>
    </xf>
    <xf numFmtId="4" fontId="6" fillId="0" borderId="16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7" fillId="0" borderId="16" xfId="0" applyNumberFormat="1" applyFont="1" applyBorder="1" applyAlignment="1">
      <alignment horizontal="right" vertical="center" indent="1"/>
    </xf>
    <xf numFmtId="4" fontId="7" fillId="0" borderId="17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3" fontId="0" fillId="3" borderId="28" xfId="0" applyNumberFormat="1" applyFill="1" applyBorder="1"/>
    <xf numFmtId="3" fontId="0" fillId="3" borderId="14" xfId="0" applyNumberFormat="1" applyFill="1" applyBorder="1"/>
    <xf numFmtId="3" fontId="0" fillId="3" borderId="30" xfId="0" applyNumberFormat="1" applyFill="1" applyBorder="1"/>
    <xf numFmtId="4" fontId="7" fillId="0" borderId="18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10" fillId="3" borderId="20" xfId="0" applyNumberFormat="1" applyFont="1" applyFill="1" applyBorder="1" applyAlignment="1">
      <alignment horizontal="right" vertical="center"/>
    </xf>
    <xf numFmtId="2" fontId="10" fillId="3" borderId="20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center"/>
    </xf>
    <xf numFmtId="3" fontId="0" fillId="0" borderId="14" xfId="0" applyNumberFormat="1" applyBorder="1"/>
    <xf numFmtId="3" fontId="0" fillId="0" borderId="14" xfId="0" applyNumberFormat="1" applyBorder="1" applyAlignment="1">
      <alignment wrapText="1"/>
    </xf>
    <xf numFmtId="0" fontId="3" fillId="0" borderId="0" xfId="0" applyFont="1" applyAlignment="1">
      <alignment horizontal="center"/>
    </xf>
    <xf numFmtId="49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4" fontId="14" fillId="0" borderId="34" xfId="0" applyNumberFormat="1" applyFont="1" applyBorder="1" applyAlignment="1" applyProtection="1">
      <alignment vertical="top" shrinkToFit="1"/>
      <protection locked="0"/>
    </xf>
    <xf numFmtId="0" fontId="4" fillId="6" borderId="0" xfId="0" applyFont="1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tabSelected="1" topLeftCell="B1" workbookViewId="0">
      <selection activeCell="N19" sqref="N19"/>
    </sheetView>
  </sheetViews>
  <sheetFormatPr defaultColWidth="9" defaultRowHeight="15" x14ac:dyDescent="0.2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06" customWidth="1"/>
    <col min="8" max="8" width="12.7109375" customWidth="1"/>
    <col min="9" max="9" width="12.7109375" style="106" customWidth="1"/>
    <col min="10" max="10" width="6.7109375" style="106" customWidth="1"/>
    <col min="11" max="11" width="4.28515625" customWidth="1"/>
    <col min="12" max="15" width="10.7109375" customWidth="1"/>
    <col min="257" max="257" width="0" hidden="1" customWidth="1"/>
    <col min="258" max="258" width="9.140625" customWidth="1"/>
    <col min="259" max="259" width="7.42578125" customWidth="1"/>
    <col min="260" max="260" width="13.42578125" customWidth="1"/>
    <col min="261" max="261" width="12.140625" customWidth="1"/>
    <col min="262" max="262" width="11.42578125" customWidth="1"/>
    <col min="263" max="265" width="12.7109375" customWidth="1"/>
    <col min="266" max="266" width="6.7109375" customWidth="1"/>
    <col min="267" max="267" width="4.28515625" customWidth="1"/>
    <col min="268" max="271" width="10.7109375" customWidth="1"/>
    <col min="513" max="513" width="0" hidden="1" customWidth="1"/>
    <col min="514" max="514" width="9.140625" customWidth="1"/>
    <col min="515" max="515" width="7.42578125" customWidth="1"/>
    <col min="516" max="516" width="13.42578125" customWidth="1"/>
    <col min="517" max="517" width="12.140625" customWidth="1"/>
    <col min="518" max="518" width="11.42578125" customWidth="1"/>
    <col min="519" max="521" width="12.7109375" customWidth="1"/>
    <col min="522" max="522" width="6.7109375" customWidth="1"/>
    <col min="523" max="523" width="4.28515625" customWidth="1"/>
    <col min="524" max="527" width="10.7109375" customWidth="1"/>
    <col min="769" max="769" width="0" hidden="1" customWidth="1"/>
    <col min="770" max="770" width="9.140625" customWidth="1"/>
    <col min="771" max="771" width="7.42578125" customWidth="1"/>
    <col min="772" max="772" width="13.42578125" customWidth="1"/>
    <col min="773" max="773" width="12.140625" customWidth="1"/>
    <col min="774" max="774" width="11.42578125" customWidth="1"/>
    <col min="775" max="777" width="12.7109375" customWidth="1"/>
    <col min="778" max="778" width="6.7109375" customWidth="1"/>
    <col min="779" max="779" width="4.28515625" customWidth="1"/>
    <col min="780" max="783" width="10.7109375" customWidth="1"/>
    <col min="1025" max="1025" width="0" hidden="1" customWidth="1"/>
    <col min="1026" max="1026" width="9.140625" customWidth="1"/>
    <col min="1027" max="1027" width="7.42578125" customWidth="1"/>
    <col min="1028" max="1028" width="13.42578125" customWidth="1"/>
    <col min="1029" max="1029" width="12.140625" customWidth="1"/>
    <col min="1030" max="1030" width="11.42578125" customWidth="1"/>
    <col min="1031" max="1033" width="12.7109375" customWidth="1"/>
    <col min="1034" max="1034" width="6.7109375" customWidth="1"/>
    <col min="1035" max="1035" width="4.28515625" customWidth="1"/>
    <col min="1036" max="1039" width="10.7109375" customWidth="1"/>
    <col min="1281" max="1281" width="0" hidden="1" customWidth="1"/>
    <col min="1282" max="1282" width="9.140625" customWidth="1"/>
    <col min="1283" max="1283" width="7.42578125" customWidth="1"/>
    <col min="1284" max="1284" width="13.42578125" customWidth="1"/>
    <col min="1285" max="1285" width="12.140625" customWidth="1"/>
    <col min="1286" max="1286" width="11.42578125" customWidth="1"/>
    <col min="1287" max="1289" width="12.7109375" customWidth="1"/>
    <col min="1290" max="1290" width="6.7109375" customWidth="1"/>
    <col min="1291" max="1291" width="4.28515625" customWidth="1"/>
    <col min="1292" max="1295" width="10.7109375" customWidth="1"/>
    <col min="1537" max="1537" width="0" hidden="1" customWidth="1"/>
    <col min="1538" max="1538" width="9.140625" customWidth="1"/>
    <col min="1539" max="1539" width="7.42578125" customWidth="1"/>
    <col min="1540" max="1540" width="13.42578125" customWidth="1"/>
    <col min="1541" max="1541" width="12.140625" customWidth="1"/>
    <col min="1542" max="1542" width="11.42578125" customWidth="1"/>
    <col min="1543" max="1545" width="12.7109375" customWidth="1"/>
    <col min="1546" max="1546" width="6.7109375" customWidth="1"/>
    <col min="1547" max="1547" width="4.28515625" customWidth="1"/>
    <col min="1548" max="1551" width="10.7109375" customWidth="1"/>
    <col min="1793" max="1793" width="0" hidden="1" customWidth="1"/>
    <col min="1794" max="1794" width="9.140625" customWidth="1"/>
    <col min="1795" max="1795" width="7.42578125" customWidth="1"/>
    <col min="1796" max="1796" width="13.42578125" customWidth="1"/>
    <col min="1797" max="1797" width="12.140625" customWidth="1"/>
    <col min="1798" max="1798" width="11.42578125" customWidth="1"/>
    <col min="1799" max="1801" width="12.7109375" customWidth="1"/>
    <col min="1802" max="1802" width="6.7109375" customWidth="1"/>
    <col min="1803" max="1803" width="4.28515625" customWidth="1"/>
    <col min="1804" max="1807" width="10.7109375" customWidth="1"/>
    <col min="2049" max="2049" width="0" hidden="1" customWidth="1"/>
    <col min="2050" max="2050" width="9.140625" customWidth="1"/>
    <col min="2051" max="2051" width="7.42578125" customWidth="1"/>
    <col min="2052" max="2052" width="13.42578125" customWidth="1"/>
    <col min="2053" max="2053" width="12.140625" customWidth="1"/>
    <col min="2054" max="2054" width="11.42578125" customWidth="1"/>
    <col min="2055" max="2057" width="12.7109375" customWidth="1"/>
    <col min="2058" max="2058" width="6.7109375" customWidth="1"/>
    <col min="2059" max="2059" width="4.28515625" customWidth="1"/>
    <col min="2060" max="2063" width="10.7109375" customWidth="1"/>
    <col min="2305" max="2305" width="0" hidden="1" customWidth="1"/>
    <col min="2306" max="2306" width="9.140625" customWidth="1"/>
    <col min="2307" max="2307" width="7.42578125" customWidth="1"/>
    <col min="2308" max="2308" width="13.42578125" customWidth="1"/>
    <col min="2309" max="2309" width="12.140625" customWidth="1"/>
    <col min="2310" max="2310" width="11.42578125" customWidth="1"/>
    <col min="2311" max="2313" width="12.7109375" customWidth="1"/>
    <col min="2314" max="2314" width="6.7109375" customWidth="1"/>
    <col min="2315" max="2315" width="4.28515625" customWidth="1"/>
    <col min="2316" max="2319" width="10.7109375" customWidth="1"/>
    <col min="2561" max="2561" width="0" hidden="1" customWidth="1"/>
    <col min="2562" max="2562" width="9.140625" customWidth="1"/>
    <col min="2563" max="2563" width="7.42578125" customWidth="1"/>
    <col min="2564" max="2564" width="13.42578125" customWidth="1"/>
    <col min="2565" max="2565" width="12.140625" customWidth="1"/>
    <col min="2566" max="2566" width="11.42578125" customWidth="1"/>
    <col min="2567" max="2569" width="12.7109375" customWidth="1"/>
    <col min="2570" max="2570" width="6.7109375" customWidth="1"/>
    <col min="2571" max="2571" width="4.28515625" customWidth="1"/>
    <col min="2572" max="2575" width="10.7109375" customWidth="1"/>
    <col min="2817" max="2817" width="0" hidden="1" customWidth="1"/>
    <col min="2818" max="2818" width="9.140625" customWidth="1"/>
    <col min="2819" max="2819" width="7.42578125" customWidth="1"/>
    <col min="2820" max="2820" width="13.42578125" customWidth="1"/>
    <col min="2821" max="2821" width="12.140625" customWidth="1"/>
    <col min="2822" max="2822" width="11.42578125" customWidth="1"/>
    <col min="2823" max="2825" width="12.7109375" customWidth="1"/>
    <col min="2826" max="2826" width="6.7109375" customWidth="1"/>
    <col min="2827" max="2827" width="4.28515625" customWidth="1"/>
    <col min="2828" max="2831" width="10.7109375" customWidth="1"/>
    <col min="3073" max="3073" width="0" hidden="1" customWidth="1"/>
    <col min="3074" max="3074" width="9.140625" customWidth="1"/>
    <col min="3075" max="3075" width="7.42578125" customWidth="1"/>
    <col min="3076" max="3076" width="13.42578125" customWidth="1"/>
    <col min="3077" max="3077" width="12.140625" customWidth="1"/>
    <col min="3078" max="3078" width="11.42578125" customWidth="1"/>
    <col min="3079" max="3081" width="12.7109375" customWidth="1"/>
    <col min="3082" max="3082" width="6.7109375" customWidth="1"/>
    <col min="3083" max="3083" width="4.28515625" customWidth="1"/>
    <col min="3084" max="3087" width="10.7109375" customWidth="1"/>
    <col min="3329" max="3329" width="0" hidden="1" customWidth="1"/>
    <col min="3330" max="3330" width="9.140625" customWidth="1"/>
    <col min="3331" max="3331" width="7.42578125" customWidth="1"/>
    <col min="3332" max="3332" width="13.42578125" customWidth="1"/>
    <col min="3333" max="3333" width="12.140625" customWidth="1"/>
    <col min="3334" max="3334" width="11.42578125" customWidth="1"/>
    <col min="3335" max="3337" width="12.7109375" customWidth="1"/>
    <col min="3338" max="3338" width="6.7109375" customWidth="1"/>
    <col min="3339" max="3339" width="4.28515625" customWidth="1"/>
    <col min="3340" max="3343" width="10.7109375" customWidth="1"/>
    <col min="3585" max="3585" width="0" hidden="1" customWidth="1"/>
    <col min="3586" max="3586" width="9.140625" customWidth="1"/>
    <col min="3587" max="3587" width="7.42578125" customWidth="1"/>
    <col min="3588" max="3588" width="13.42578125" customWidth="1"/>
    <col min="3589" max="3589" width="12.140625" customWidth="1"/>
    <col min="3590" max="3590" width="11.42578125" customWidth="1"/>
    <col min="3591" max="3593" width="12.7109375" customWidth="1"/>
    <col min="3594" max="3594" width="6.7109375" customWidth="1"/>
    <col min="3595" max="3595" width="4.28515625" customWidth="1"/>
    <col min="3596" max="3599" width="10.7109375" customWidth="1"/>
    <col min="3841" max="3841" width="0" hidden="1" customWidth="1"/>
    <col min="3842" max="3842" width="9.140625" customWidth="1"/>
    <col min="3843" max="3843" width="7.42578125" customWidth="1"/>
    <col min="3844" max="3844" width="13.42578125" customWidth="1"/>
    <col min="3845" max="3845" width="12.140625" customWidth="1"/>
    <col min="3846" max="3846" width="11.42578125" customWidth="1"/>
    <col min="3847" max="3849" width="12.7109375" customWidth="1"/>
    <col min="3850" max="3850" width="6.7109375" customWidth="1"/>
    <col min="3851" max="3851" width="4.28515625" customWidth="1"/>
    <col min="3852" max="3855" width="10.7109375" customWidth="1"/>
    <col min="4097" max="4097" width="0" hidden="1" customWidth="1"/>
    <col min="4098" max="4098" width="9.140625" customWidth="1"/>
    <col min="4099" max="4099" width="7.42578125" customWidth="1"/>
    <col min="4100" max="4100" width="13.42578125" customWidth="1"/>
    <col min="4101" max="4101" width="12.140625" customWidth="1"/>
    <col min="4102" max="4102" width="11.42578125" customWidth="1"/>
    <col min="4103" max="4105" width="12.7109375" customWidth="1"/>
    <col min="4106" max="4106" width="6.7109375" customWidth="1"/>
    <col min="4107" max="4107" width="4.28515625" customWidth="1"/>
    <col min="4108" max="4111" width="10.7109375" customWidth="1"/>
    <col min="4353" max="4353" width="0" hidden="1" customWidth="1"/>
    <col min="4354" max="4354" width="9.140625" customWidth="1"/>
    <col min="4355" max="4355" width="7.42578125" customWidth="1"/>
    <col min="4356" max="4356" width="13.42578125" customWidth="1"/>
    <col min="4357" max="4357" width="12.140625" customWidth="1"/>
    <col min="4358" max="4358" width="11.42578125" customWidth="1"/>
    <col min="4359" max="4361" width="12.7109375" customWidth="1"/>
    <col min="4362" max="4362" width="6.7109375" customWidth="1"/>
    <col min="4363" max="4363" width="4.28515625" customWidth="1"/>
    <col min="4364" max="4367" width="10.7109375" customWidth="1"/>
    <col min="4609" max="4609" width="0" hidden="1" customWidth="1"/>
    <col min="4610" max="4610" width="9.140625" customWidth="1"/>
    <col min="4611" max="4611" width="7.42578125" customWidth="1"/>
    <col min="4612" max="4612" width="13.42578125" customWidth="1"/>
    <col min="4613" max="4613" width="12.140625" customWidth="1"/>
    <col min="4614" max="4614" width="11.42578125" customWidth="1"/>
    <col min="4615" max="4617" width="12.7109375" customWidth="1"/>
    <col min="4618" max="4618" width="6.7109375" customWidth="1"/>
    <col min="4619" max="4619" width="4.28515625" customWidth="1"/>
    <col min="4620" max="4623" width="10.7109375" customWidth="1"/>
    <col min="4865" max="4865" width="0" hidden="1" customWidth="1"/>
    <col min="4866" max="4866" width="9.140625" customWidth="1"/>
    <col min="4867" max="4867" width="7.42578125" customWidth="1"/>
    <col min="4868" max="4868" width="13.42578125" customWidth="1"/>
    <col min="4869" max="4869" width="12.140625" customWidth="1"/>
    <col min="4870" max="4870" width="11.42578125" customWidth="1"/>
    <col min="4871" max="4873" width="12.7109375" customWidth="1"/>
    <col min="4874" max="4874" width="6.7109375" customWidth="1"/>
    <col min="4875" max="4875" width="4.28515625" customWidth="1"/>
    <col min="4876" max="4879" width="10.7109375" customWidth="1"/>
    <col min="5121" max="5121" width="0" hidden="1" customWidth="1"/>
    <col min="5122" max="5122" width="9.140625" customWidth="1"/>
    <col min="5123" max="5123" width="7.42578125" customWidth="1"/>
    <col min="5124" max="5124" width="13.42578125" customWidth="1"/>
    <col min="5125" max="5125" width="12.140625" customWidth="1"/>
    <col min="5126" max="5126" width="11.42578125" customWidth="1"/>
    <col min="5127" max="5129" width="12.7109375" customWidth="1"/>
    <col min="5130" max="5130" width="6.7109375" customWidth="1"/>
    <col min="5131" max="5131" width="4.28515625" customWidth="1"/>
    <col min="5132" max="5135" width="10.7109375" customWidth="1"/>
    <col min="5377" max="5377" width="0" hidden="1" customWidth="1"/>
    <col min="5378" max="5378" width="9.140625" customWidth="1"/>
    <col min="5379" max="5379" width="7.42578125" customWidth="1"/>
    <col min="5380" max="5380" width="13.42578125" customWidth="1"/>
    <col min="5381" max="5381" width="12.140625" customWidth="1"/>
    <col min="5382" max="5382" width="11.42578125" customWidth="1"/>
    <col min="5383" max="5385" width="12.7109375" customWidth="1"/>
    <col min="5386" max="5386" width="6.7109375" customWidth="1"/>
    <col min="5387" max="5387" width="4.28515625" customWidth="1"/>
    <col min="5388" max="5391" width="10.7109375" customWidth="1"/>
    <col min="5633" max="5633" width="0" hidden="1" customWidth="1"/>
    <col min="5634" max="5634" width="9.140625" customWidth="1"/>
    <col min="5635" max="5635" width="7.42578125" customWidth="1"/>
    <col min="5636" max="5636" width="13.42578125" customWidth="1"/>
    <col min="5637" max="5637" width="12.140625" customWidth="1"/>
    <col min="5638" max="5638" width="11.42578125" customWidth="1"/>
    <col min="5639" max="5641" width="12.7109375" customWidth="1"/>
    <col min="5642" max="5642" width="6.7109375" customWidth="1"/>
    <col min="5643" max="5643" width="4.28515625" customWidth="1"/>
    <col min="5644" max="5647" width="10.7109375" customWidth="1"/>
    <col min="5889" max="5889" width="0" hidden="1" customWidth="1"/>
    <col min="5890" max="5890" width="9.140625" customWidth="1"/>
    <col min="5891" max="5891" width="7.42578125" customWidth="1"/>
    <col min="5892" max="5892" width="13.42578125" customWidth="1"/>
    <col min="5893" max="5893" width="12.140625" customWidth="1"/>
    <col min="5894" max="5894" width="11.42578125" customWidth="1"/>
    <col min="5895" max="5897" width="12.7109375" customWidth="1"/>
    <col min="5898" max="5898" width="6.7109375" customWidth="1"/>
    <col min="5899" max="5899" width="4.28515625" customWidth="1"/>
    <col min="5900" max="5903" width="10.7109375" customWidth="1"/>
    <col min="6145" max="6145" width="0" hidden="1" customWidth="1"/>
    <col min="6146" max="6146" width="9.140625" customWidth="1"/>
    <col min="6147" max="6147" width="7.42578125" customWidth="1"/>
    <col min="6148" max="6148" width="13.42578125" customWidth="1"/>
    <col min="6149" max="6149" width="12.140625" customWidth="1"/>
    <col min="6150" max="6150" width="11.42578125" customWidth="1"/>
    <col min="6151" max="6153" width="12.7109375" customWidth="1"/>
    <col min="6154" max="6154" width="6.7109375" customWidth="1"/>
    <col min="6155" max="6155" width="4.28515625" customWidth="1"/>
    <col min="6156" max="6159" width="10.7109375" customWidth="1"/>
    <col min="6401" max="6401" width="0" hidden="1" customWidth="1"/>
    <col min="6402" max="6402" width="9.140625" customWidth="1"/>
    <col min="6403" max="6403" width="7.42578125" customWidth="1"/>
    <col min="6404" max="6404" width="13.42578125" customWidth="1"/>
    <col min="6405" max="6405" width="12.140625" customWidth="1"/>
    <col min="6406" max="6406" width="11.42578125" customWidth="1"/>
    <col min="6407" max="6409" width="12.7109375" customWidth="1"/>
    <col min="6410" max="6410" width="6.7109375" customWidth="1"/>
    <col min="6411" max="6411" width="4.28515625" customWidth="1"/>
    <col min="6412" max="6415" width="10.7109375" customWidth="1"/>
    <col min="6657" max="6657" width="0" hidden="1" customWidth="1"/>
    <col min="6658" max="6658" width="9.140625" customWidth="1"/>
    <col min="6659" max="6659" width="7.42578125" customWidth="1"/>
    <col min="6660" max="6660" width="13.42578125" customWidth="1"/>
    <col min="6661" max="6661" width="12.140625" customWidth="1"/>
    <col min="6662" max="6662" width="11.42578125" customWidth="1"/>
    <col min="6663" max="6665" width="12.7109375" customWidth="1"/>
    <col min="6666" max="6666" width="6.7109375" customWidth="1"/>
    <col min="6667" max="6667" width="4.28515625" customWidth="1"/>
    <col min="6668" max="6671" width="10.7109375" customWidth="1"/>
    <col min="6913" max="6913" width="0" hidden="1" customWidth="1"/>
    <col min="6914" max="6914" width="9.140625" customWidth="1"/>
    <col min="6915" max="6915" width="7.42578125" customWidth="1"/>
    <col min="6916" max="6916" width="13.42578125" customWidth="1"/>
    <col min="6917" max="6917" width="12.140625" customWidth="1"/>
    <col min="6918" max="6918" width="11.42578125" customWidth="1"/>
    <col min="6919" max="6921" width="12.7109375" customWidth="1"/>
    <col min="6922" max="6922" width="6.7109375" customWidth="1"/>
    <col min="6923" max="6923" width="4.28515625" customWidth="1"/>
    <col min="6924" max="6927" width="10.7109375" customWidth="1"/>
    <col min="7169" max="7169" width="0" hidden="1" customWidth="1"/>
    <col min="7170" max="7170" width="9.140625" customWidth="1"/>
    <col min="7171" max="7171" width="7.42578125" customWidth="1"/>
    <col min="7172" max="7172" width="13.42578125" customWidth="1"/>
    <col min="7173" max="7173" width="12.140625" customWidth="1"/>
    <col min="7174" max="7174" width="11.42578125" customWidth="1"/>
    <col min="7175" max="7177" width="12.7109375" customWidth="1"/>
    <col min="7178" max="7178" width="6.7109375" customWidth="1"/>
    <col min="7179" max="7179" width="4.28515625" customWidth="1"/>
    <col min="7180" max="7183" width="10.7109375" customWidth="1"/>
    <col min="7425" max="7425" width="0" hidden="1" customWidth="1"/>
    <col min="7426" max="7426" width="9.140625" customWidth="1"/>
    <col min="7427" max="7427" width="7.42578125" customWidth="1"/>
    <col min="7428" max="7428" width="13.42578125" customWidth="1"/>
    <col min="7429" max="7429" width="12.140625" customWidth="1"/>
    <col min="7430" max="7430" width="11.42578125" customWidth="1"/>
    <col min="7431" max="7433" width="12.7109375" customWidth="1"/>
    <col min="7434" max="7434" width="6.7109375" customWidth="1"/>
    <col min="7435" max="7435" width="4.28515625" customWidth="1"/>
    <col min="7436" max="7439" width="10.7109375" customWidth="1"/>
    <col min="7681" max="7681" width="0" hidden="1" customWidth="1"/>
    <col min="7682" max="7682" width="9.140625" customWidth="1"/>
    <col min="7683" max="7683" width="7.42578125" customWidth="1"/>
    <col min="7684" max="7684" width="13.42578125" customWidth="1"/>
    <col min="7685" max="7685" width="12.140625" customWidth="1"/>
    <col min="7686" max="7686" width="11.42578125" customWidth="1"/>
    <col min="7687" max="7689" width="12.7109375" customWidth="1"/>
    <col min="7690" max="7690" width="6.7109375" customWidth="1"/>
    <col min="7691" max="7691" width="4.28515625" customWidth="1"/>
    <col min="7692" max="7695" width="10.7109375" customWidth="1"/>
    <col min="7937" max="7937" width="0" hidden="1" customWidth="1"/>
    <col min="7938" max="7938" width="9.140625" customWidth="1"/>
    <col min="7939" max="7939" width="7.42578125" customWidth="1"/>
    <col min="7940" max="7940" width="13.42578125" customWidth="1"/>
    <col min="7941" max="7941" width="12.140625" customWidth="1"/>
    <col min="7942" max="7942" width="11.42578125" customWidth="1"/>
    <col min="7943" max="7945" width="12.7109375" customWidth="1"/>
    <col min="7946" max="7946" width="6.7109375" customWidth="1"/>
    <col min="7947" max="7947" width="4.28515625" customWidth="1"/>
    <col min="7948" max="7951" width="10.7109375" customWidth="1"/>
    <col min="8193" max="8193" width="0" hidden="1" customWidth="1"/>
    <col min="8194" max="8194" width="9.140625" customWidth="1"/>
    <col min="8195" max="8195" width="7.42578125" customWidth="1"/>
    <col min="8196" max="8196" width="13.42578125" customWidth="1"/>
    <col min="8197" max="8197" width="12.140625" customWidth="1"/>
    <col min="8198" max="8198" width="11.42578125" customWidth="1"/>
    <col min="8199" max="8201" width="12.7109375" customWidth="1"/>
    <col min="8202" max="8202" width="6.7109375" customWidth="1"/>
    <col min="8203" max="8203" width="4.28515625" customWidth="1"/>
    <col min="8204" max="8207" width="10.7109375" customWidth="1"/>
    <col min="8449" max="8449" width="0" hidden="1" customWidth="1"/>
    <col min="8450" max="8450" width="9.140625" customWidth="1"/>
    <col min="8451" max="8451" width="7.42578125" customWidth="1"/>
    <col min="8452" max="8452" width="13.42578125" customWidth="1"/>
    <col min="8453" max="8453" width="12.140625" customWidth="1"/>
    <col min="8454" max="8454" width="11.42578125" customWidth="1"/>
    <col min="8455" max="8457" width="12.7109375" customWidth="1"/>
    <col min="8458" max="8458" width="6.7109375" customWidth="1"/>
    <col min="8459" max="8459" width="4.28515625" customWidth="1"/>
    <col min="8460" max="8463" width="10.7109375" customWidth="1"/>
    <col min="8705" max="8705" width="0" hidden="1" customWidth="1"/>
    <col min="8706" max="8706" width="9.140625" customWidth="1"/>
    <col min="8707" max="8707" width="7.42578125" customWidth="1"/>
    <col min="8708" max="8708" width="13.42578125" customWidth="1"/>
    <col min="8709" max="8709" width="12.140625" customWidth="1"/>
    <col min="8710" max="8710" width="11.42578125" customWidth="1"/>
    <col min="8711" max="8713" width="12.7109375" customWidth="1"/>
    <col min="8714" max="8714" width="6.7109375" customWidth="1"/>
    <col min="8715" max="8715" width="4.28515625" customWidth="1"/>
    <col min="8716" max="8719" width="10.7109375" customWidth="1"/>
    <col min="8961" max="8961" width="0" hidden="1" customWidth="1"/>
    <col min="8962" max="8962" width="9.140625" customWidth="1"/>
    <col min="8963" max="8963" width="7.42578125" customWidth="1"/>
    <col min="8964" max="8964" width="13.42578125" customWidth="1"/>
    <col min="8965" max="8965" width="12.140625" customWidth="1"/>
    <col min="8966" max="8966" width="11.42578125" customWidth="1"/>
    <col min="8967" max="8969" width="12.7109375" customWidth="1"/>
    <col min="8970" max="8970" width="6.7109375" customWidth="1"/>
    <col min="8971" max="8971" width="4.28515625" customWidth="1"/>
    <col min="8972" max="8975" width="10.7109375" customWidth="1"/>
    <col min="9217" max="9217" width="0" hidden="1" customWidth="1"/>
    <col min="9218" max="9218" width="9.140625" customWidth="1"/>
    <col min="9219" max="9219" width="7.42578125" customWidth="1"/>
    <col min="9220" max="9220" width="13.42578125" customWidth="1"/>
    <col min="9221" max="9221" width="12.140625" customWidth="1"/>
    <col min="9222" max="9222" width="11.42578125" customWidth="1"/>
    <col min="9223" max="9225" width="12.7109375" customWidth="1"/>
    <col min="9226" max="9226" width="6.7109375" customWidth="1"/>
    <col min="9227" max="9227" width="4.28515625" customWidth="1"/>
    <col min="9228" max="9231" width="10.7109375" customWidth="1"/>
    <col min="9473" max="9473" width="0" hidden="1" customWidth="1"/>
    <col min="9474" max="9474" width="9.140625" customWidth="1"/>
    <col min="9475" max="9475" width="7.42578125" customWidth="1"/>
    <col min="9476" max="9476" width="13.42578125" customWidth="1"/>
    <col min="9477" max="9477" width="12.140625" customWidth="1"/>
    <col min="9478" max="9478" width="11.42578125" customWidth="1"/>
    <col min="9479" max="9481" width="12.7109375" customWidth="1"/>
    <col min="9482" max="9482" width="6.7109375" customWidth="1"/>
    <col min="9483" max="9483" width="4.28515625" customWidth="1"/>
    <col min="9484" max="9487" width="10.7109375" customWidth="1"/>
    <col min="9729" max="9729" width="0" hidden="1" customWidth="1"/>
    <col min="9730" max="9730" width="9.140625" customWidth="1"/>
    <col min="9731" max="9731" width="7.42578125" customWidth="1"/>
    <col min="9732" max="9732" width="13.42578125" customWidth="1"/>
    <col min="9733" max="9733" width="12.140625" customWidth="1"/>
    <col min="9734" max="9734" width="11.42578125" customWidth="1"/>
    <col min="9735" max="9737" width="12.7109375" customWidth="1"/>
    <col min="9738" max="9738" width="6.7109375" customWidth="1"/>
    <col min="9739" max="9739" width="4.28515625" customWidth="1"/>
    <col min="9740" max="9743" width="10.7109375" customWidth="1"/>
    <col min="9985" max="9985" width="0" hidden="1" customWidth="1"/>
    <col min="9986" max="9986" width="9.140625" customWidth="1"/>
    <col min="9987" max="9987" width="7.42578125" customWidth="1"/>
    <col min="9988" max="9988" width="13.42578125" customWidth="1"/>
    <col min="9989" max="9989" width="12.140625" customWidth="1"/>
    <col min="9990" max="9990" width="11.42578125" customWidth="1"/>
    <col min="9991" max="9993" width="12.7109375" customWidth="1"/>
    <col min="9994" max="9994" width="6.7109375" customWidth="1"/>
    <col min="9995" max="9995" width="4.28515625" customWidth="1"/>
    <col min="9996" max="9999" width="10.7109375" customWidth="1"/>
    <col min="10241" max="10241" width="0" hidden="1" customWidth="1"/>
    <col min="10242" max="10242" width="9.140625" customWidth="1"/>
    <col min="10243" max="10243" width="7.42578125" customWidth="1"/>
    <col min="10244" max="10244" width="13.42578125" customWidth="1"/>
    <col min="10245" max="10245" width="12.140625" customWidth="1"/>
    <col min="10246" max="10246" width="11.42578125" customWidth="1"/>
    <col min="10247" max="10249" width="12.7109375" customWidth="1"/>
    <col min="10250" max="10250" width="6.7109375" customWidth="1"/>
    <col min="10251" max="10251" width="4.28515625" customWidth="1"/>
    <col min="10252" max="10255" width="10.7109375" customWidth="1"/>
    <col min="10497" max="10497" width="0" hidden="1" customWidth="1"/>
    <col min="10498" max="10498" width="9.140625" customWidth="1"/>
    <col min="10499" max="10499" width="7.42578125" customWidth="1"/>
    <col min="10500" max="10500" width="13.42578125" customWidth="1"/>
    <col min="10501" max="10501" width="12.140625" customWidth="1"/>
    <col min="10502" max="10502" width="11.42578125" customWidth="1"/>
    <col min="10503" max="10505" width="12.7109375" customWidth="1"/>
    <col min="10506" max="10506" width="6.7109375" customWidth="1"/>
    <col min="10507" max="10507" width="4.28515625" customWidth="1"/>
    <col min="10508" max="10511" width="10.7109375" customWidth="1"/>
    <col min="10753" max="10753" width="0" hidden="1" customWidth="1"/>
    <col min="10754" max="10754" width="9.140625" customWidth="1"/>
    <col min="10755" max="10755" width="7.42578125" customWidth="1"/>
    <col min="10756" max="10756" width="13.42578125" customWidth="1"/>
    <col min="10757" max="10757" width="12.140625" customWidth="1"/>
    <col min="10758" max="10758" width="11.42578125" customWidth="1"/>
    <col min="10759" max="10761" width="12.7109375" customWidth="1"/>
    <col min="10762" max="10762" width="6.7109375" customWidth="1"/>
    <col min="10763" max="10763" width="4.28515625" customWidth="1"/>
    <col min="10764" max="10767" width="10.7109375" customWidth="1"/>
    <col min="11009" max="11009" width="0" hidden="1" customWidth="1"/>
    <col min="11010" max="11010" width="9.140625" customWidth="1"/>
    <col min="11011" max="11011" width="7.42578125" customWidth="1"/>
    <col min="11012" max="11012" width="13.42578125" customWidth="1"/>
    <col min="11013" max="11013" width="12.140625" customWidth="1"/>
    <col min="11014" max="11014" width="11.42578125" customWidth="1"/>
    <col min="11015" max="11017" width="12.7109375" customWidth="1"/>
    <col min="11018" max="11018" width="6.7109375" customWidth="1"/>
    <col min="11019" max="11019" width="4.28515625" customWidth="1"/>
    <col min="11020" max="11023" width="10.7109375" customWidth="1"/>
    <col min="11265" max="11265" width="0" hidden="1" customWidth="1"/>
    <col min="11266" max="11266" width="9.140625" customWidth="1"/>
    <col min="11267" max="11267" width="7.42578125" customWidth="1"/>
    <col min="11268" max="11268" width="13.42578125" customWidth="1"/>
    <col min="11269" max="11269" width="12.140625" customWidth="1"/>
    <col min="11270" max="11270" width="11.42578125" customWidth="1"/>
    <col min="11271" max="11273" width="12.7109375" customWidth="1"/>
    <col min="11274" max="11274" width="6.7109375" customWidth="1"/>
    <col min="11275" max="11275" width="4.28515625" customWidth="1"/>
    <col min="11276" max="11279" width="10.7109375" customWidth="1"/>
    <col min="11521" max="11521" width="0" hidden="1" customWidth="1"/>
    <col min="11522" max="11522" width="9.140625" customWidth="1"/>
    <col min="11523" max="11523" width="7.42578125" customWidth="1"/>
    <col min="11524" max="11524" width="13.42578125" customWidth="1"/>
    <col min="11525" max="11525" width="12.140625" customWidth="1"/>
    <col min="11526" max="11526" width="11.42578125" customWidth="1"/>
    <col min="11527" max="11529" width="12.7109375" customWidth="1"/>
    <col min="11530" max="11530" width="6.7109375" customWidth="1"/>
    <col min="11531" max="11531" width="4.28515625" customWidth="1"/>
    <col min="11532" max="11535" width="10.7109375" customWidth="1"/>
    <col min="11777" max="11777" width="0" hidden="1" customWidth="1"/>
    <col min="11778" max="11778" width="9.140625" customWidth="1"/>
    <col min="11779" max="11779" width="7.42578125" customWidth="1"/>
    <col min="11780" max="11780" width="13.42578125" customWidth="1"/>
    <col min="11781" max="11781" width="12.140625" customWidth="1"/>
    <col min="11782" max="11782" width="11.42578125" customWidth="1"/>
    <col min="11783" max="11785" width="12.7109375" customWidth="1"/>
    <col min="11786" max="11786" width="6.7109375" customWidth="1"/>
    <col min="11787" max="11787" width="4.28515625" customWidth="1"/>
    <col min="11788" max="11791" width="10.7109375" customWidth="1"/>
    <col min="12033" max="12033" width="0" hidden="1" customWidth="1"/>
    <col min="12034" max="12034" width="9.140625" customWidth="1"/>
    <col min="12035" max="12035" width="7.42578125" customWidth="1"/>
    <col min="12036" max="12036" width="13.42578125" customWidth="1"/>
    <col min="12037" max="12037" width="12.140625" customWidth="1"/>
    <col min="12038" max="12038" width="11.42578125" customWidth="1"/>
    <col min="12039" max="12041" width="12.7109375" customWidth="1"/>
    <col min="12042" max="12042" width="6.7109375" customWidth="1"/>
    <col min="12043" max="12043" width="4.28515625" customWidth="1"/>
    <col min="12044" max="12047" width="10.7109375" customWidth="1"/>
    <col min="12289" max="12289" width="0" hidden="1" customWidth="1"/>
    <col min="12290" max="12290" width="9.140625" customWidth="1"/>
    <col min="12291" max="12291" width="7.42578125" customWidth="1"/>
    <col min="12292" max="12292" width="13.42578125" customWidth="1"/>
    <col min="12293" max="12293" width="12.140625" customWidth="1"/>
    <col min="12294" max="12294" width="11.42578125" customWidth="1"/>
    <col min="12295" max="12297" width="12.7109375" customWidth="1"/>
    <col min="12298" max="12298" width="6.7109375" customWidth="1"/>
    <col min="12299" max="12299" width="4.28515625" customWidth="1"/>
    <col min="12300" max="12303" width="10.7109375" customWidth="1"/>
    <col min="12545" max="12545" width="0" hidden="1" customWidth="1"/>
    <col min="12546" max="12546" width="9.140625" customWidth="1"/>
    <col min="12547" max="12547" width="7.42578125" customWidth="1"/>
    <col min="12548" max="12548" width="13.42578125" customWidth="1"/>
    <col min="12549" max="12549" width="12.140625" customWidth="1"/>
    <col min="12550" max="12550" width="11.42578125" customWidth="1"/>
    <col min="12551" max="12553" width="12.7109375" customWidth="1"/>
    <col min="12554" max="12554" width="6.7109375" customWidth="1"/>
    <col min="12555" max="12555" width="4.28515625" customWidth="1"/>
    <col min="12556" max="12559" width="10.7109375" customWidth="1"/>
    <col min="12801" max="12801" width="0" hidden="1" customWidth="1"/>
    <col min="12802" max="12802" width="9.140625" customWidth="1"/>
    <col min="12803" max="12803" width="7.42578125" customWidth="1"/>
    <col min="12804" max="12804" width="13.42578125" customWidth="1"/>
    <col min="12805" max="12805" width="12.140625" customWidth="1"/>
    <col min="12806" max="12806" width="11.42578125" customWidth="1"/>
    <col min="12807" max="12809" width="12.7109375" customWidth="1"/>
    <col min="12810" max="12810" width="6.7109375" customWidth="1"/>
    <col min="12811" max="12811" width="4.28515625" customWidth="1"/>
    <col min="12812" max="12815" width="10.7109375" customWidth="1"/>
    <col min="13057" max="13057" width="0" hidden="1" customWidth="1"/>
    <col min="13058" max="13058" width="9.140625" customWidth="1"/>
    <col min="13059" max="13059" width="7.42578125" customWidth="1"/>
    <col min="13060" max="13060" width="13.42578125" customWidth="1"/>
    <col min="13061" max="13061" width="12.140625" customWidth="1"/>
    <col min="13062" max="13062" width="11.42578125" customWidth="1"/>
    <col min="13063" max="13065" width="12.7109375" customWidth="1"/>
    <col min="13066" max="13066" width="6.7109375" customWidth="1"/>
    <col min="13067" max="13067" width="4.28515625" customWidth="1"/>
    <col min="13068" max="13071" width="10.7109375" customWidth="1"/>
    <col min="13313" max="13313" width="0" hidden="1" customWidth="1"/>
    <col min="13314" max="13314" width="9.140625" customWidth="1"/>
    <col min="13315" max="13315" width="7.42578125" customWidth="1"/>
    <col min="13316" max="13316" width="13.42578125" customWidth="1"/>
    <col min="13317" max="13317" width="12.140625" customWidth="1"/>
    <col min="13318" max="13318" width="11.42578125" customWidth="1"/>
    <col min="13319" max="13321" width="12.7109375" customWidth="1"/>
    <col min="13322" max="13322" width="6.7109375" customWidth="1"/>
    <col min="13323" max="13323" width="4.28515625" customWidth="1"/>
    <col min="13324" max="13327" width="10.7109375" customWidth="1"/>
    <col min="13569" max="13569" width="0" hidden="1" customWidth="1"/>
    <col min="13570" max="13570" width="9.140625" customWidth="1"/>
    <col min="13571" max="13571" width="7.42578125" customWidth="1"/>
    <col min="13572" max="13572" width="13.42578125" customWidth="1"/>
    <col min="13573" max="13573" width="12.140625" customWidth="1"/>
    <col min="13574" max="13574" width="11.42578125" customWidth="1"/>
    <col min="13575" max="13577" width="12.7109375" customWidth="1"/>
    <col min="13578" max="13578" width="6.7109375" customWidth="1"/>
    <col min="13579" max="13579" width="4.28515625" customWidth="1"/>
    <col min="13580" max="13583" width="10.7109375" customWidth="1"/>
    <col min="13825" max="13825" width="0" hidden="1" customWidth="1"/>
    <col min="13826" max="13826" width="9.140625" customWidth="1"/>
    <col min="13827" max="13827" width="7.42578125" customWidth="1"/>
    <col min="13828" max="13828" width="13.42578125" customWidth="1"/>
    <col min="13829" max="13829" width="12.140625" customWidth="1"/>
    <col min="13830" max="13830" width="11.42578125" customWidth="1"/>
    <col min="13831" max="13833" width="12.7109375" customWidth="1"/>
    <col min="13834" max="13834" width="6.7109375" customWidth="1"/>
    <col min="13835" max="13835" width="4.28515625" customWidth="1"/>
    <col min="13836" max="13839" width="10.7109375" customWidth="1"/>
    <col min="14081" max="14081" width="0" hidden="1" customWidth="1"/>
    <col min="14082" max="14082" width="9.140625" customWidth="1"/>
    <col min="14083" max="14083" width="7.42578125" customWidth="1"/>
    <col min="14084" max="14084" width="13.42578125" customWidth="1"/>
    <col min="14085" max="14085" width="12.140625" customWidth="1"/>
    <col min="14086" max="14086" width="11.42578125" customWidth="1"/>
    <col min="14087" max="14089" width="12.7109375" customWidth="1"/>
    <col min="14090" max="14090" width="6.7109375" customWidth="1"/>
    <col min="14091" max="14091" width="4.28515625" customWidth="1"/>
    <col min="14092" max="14095" width="10.7109375" customWidth="1"/>
    <col min="14337" max="14337" width="0" hidden="1" customWidth="1"/>
    <col min="14338" max="14338" width="9.140625" customWidth="1"/>
    <col min="14339" max="14339" width="7.42578125" customWidth="1"/>
    <col min="14340" max="14340" width="13.42578125" customWidth="1"/>
    <col min="14341" max="14341" width="12.140625" customWidth="1"/>
    <col min="14342" max="14342" width="11.42578125" customWidth="1"/>
    <col min="14343" max="14345" width="12.7109375" customWidth="1"/>
    <col min="14346" max="14346" width="6.7109375" customWidth="1"/>
    <col min="14347" max="14347" width="4.28515625" customWidth="1"/>
    <col min="14348" max="14351" width="10.7109375" customWidth="1"/>
    <col min="14593" max="14593" width="0" hidden="1" customWidth="1"/>
    <col min="14594" max="14594" width="9.140625" customWidth="1"/>
    <col min="14595" max="14595" width="7.42578125" customWidth="1"/>
    <col min="14596" max="14596" width="13.42578125" customWidth="1"/>
    <col min="14597" max="14597" width="12.140625" customWidth="1"/>
    <col min="14598" max="14598" width="11.42578125" customWidth="1"/>
    <col min="14599" max="14601" width="12.7109375" customWidth="1"/>
    <col min="14602" max="14602" width="6.7109375" customWidth="1"/>
    <col min="14603" max="14603" width="4.28515625" customWidth="1"/>
    <col min="14604" max="14607" width="10.7109375" customWidth="1"/>
    <col min="14849" max="14849" width="0" hidden="1" customWidth="1"/>
    <col min="14850" max="14850" width="9.140625" customWidth="1"/>
    <col min="14851" max="14851" width="7.42578125" customWidth="1"/>
    <col min="14852" max="14852" width="13.42578125" customWidth="1"/>
    <col min="14853" max="14853" width="12.140625" customWidth="1"/>
    <col min="14854" max="14854" width="11.42578125" customWidth="1"/>
    <col min="14855" max="14857" width="12.7109375" customWidth="1"/>
    <col min="14858" max="14858" width="6.7109375" customWidth="1"/>
    <col min="14859" max="14859" width="4.28515625" customWidth="1"/>
    <col min="14860" max="14863" width="10.7109375" customWidth="1"/>
    <col min="15105" max="15105" width="0" hidden="1" customWidth="1"/>
    <col min="15106" max="15106" width="9.140625" customWidth="1"/>
    <col min="15107" max="15107" width="7.42578125" customWidth="1"/>
    <col min="15108" max="15108" width="13.42578125" customWidth="1"/>
    <col min="15109" max="15109" width="12.140625" customWidth="1"/>
    <col min="15110" max="15110" width="11.42578125" customWidth="1"/>
    <col min="15111" max="15113" width="12.7109375" customWidth="1"/>
    <col min="15114" max="15114" width="6.7109375" customWidth="1"/>
    <col min="15115" max="15115" width="4.28515625" customWidth="1"/>
    <col min="15116" max="15119" width="10.7109375" customWidth="1"/>
    <col min="15361" max="15361" width="0" hidden="1" customWidth="1"/>
    <col min="15362" max="15362" width="9.140625" customWidth="1"/>
    <col min="15363" max="15363" width="7.42578125" customWidth="1"/>
    <col min="15364" max="15364" width="13.42578125" customWidth="1"/>
    <col min="15365" max="15365" width="12.140625" customWidth="1"/>
    <col min="15366" max="15366" width="11.42578125" customWidth="1"/>
    <col min="15367" max="15369" width="12.7109375" customWidth="1"/>
    <col min="15370" max="15370" width="6.7109375" customWidth="1"/>
    <col min="15371" max="15371" width="4.28515625" customWidth="1"/>
    <col min="15372" max="15375" width="10.7109375" customWidth="1"/>
    <col min="15617" max="15617" width="0" hidden="1" customWidth="1"/>
    <col min="15618" max="15618" width="9.140625" customWidth="1"/>
    <col min="15619" max="15619" width="7.42578125" customWidth="1"/>
    <col min="15620" max="15620" width="13.42578125" customWidth="1"/>
    <col min="15621" max="15621" width="12.140625" customWidth="1"/>
    <col min="15622" max="15622" width="11.42578125" customWidth="1"/>
    <col min="15623" max="15625" width="12.7109375" customWidth="1"/>
    <col min="15626" max="15626" width="6.7109375" customWidth="1"/>
    <col min="15627" max="15627" width="4.28515625" customWidth="1"/>
    <col min="15628" max="15631" width="10.7109375" customWidth="1"/>
    <col min="15873" max="15873" width="0" hidden="1" customWidth="1"/>
    <col min="15874" max="15874" width="9.140625" customWidth="1"/>
    <col min="15875" max="15875" width="7.42578125" customWidth="1"/>
    <col min="15876" max="15876" width="13.42578125" customWidth="1"/>
    <col min="15877" max="15877" width="12.140625" customWidth="1"/>
    <col min="15878" max="15878" width="11.42578125" customWidth="1"/>
    <col min="15879" max="15881" width="12.7109375" customWidth="1"/>
    <col min="15882" max="15882" width="6.7109375" customWidth="1"/>
    <col min="15883" max="15883" width="4.28515625" customWidth="1"/>
    <col min="15884" max="15887" width="10.7109375" customWidth="1"/>
    <col min="16129" max="16129" width="0" hidden="1" customWidth="1"/>
    <col min="16130" max="16130" width="9.140625" customWidth="1"/>
    <col min="16131" max="16131" width="7.42578125" customWidth="1"/>
    <col min="16132" max="16132" width="13.42578125" customWidth="1"/>
    <col min="16133" max="16133" width="12.140625" customWidth="1"/>
    <col min="16134" max="16134" width="11.42578125" customWidth="1"/>
    <col min="16135" max="16137" width="12.7109375" customWidth="1"/>
    <col min="16138" max="16138" width="6.7109375" customWidth="1"/>
    <col min="16139" max="16139" width="4.28515625" customWidth="1"/>
    <col min="16140" max="16143" width="10.7109375" customWidth="1"/>
  </cols>
  <sheetData>
    <row r="1" spans="1:15" ht="33.75" customHeight="1" x14ac:dyDescent="0.25">
      <c r="A1" s="1" t="s">
        <v>0</v>
      </c>
      <c r="B1" s="166" t="s">
        <v>1</v>
      </c>
      <c r="C1" s="167"/>
      <c r="D1" s="167"/>
      <c r="E1" s="167"/>
      <c r="F1" s="167"/>
      <c r="G1" s="167"/>
      <c r="H1" s="167"/>
      <c r="I1" s="167"/>
      <c r="J1" s="168"/>
    </row>
    <row r="2" spans="1:15" ht="23.25" customHeight="1" x14ac:dyDescent="0.25">
      <c r="A2" s="2"/>
      <c r="B2" s="3" t="s">
        <v>2</v>
      </c>
      <c r="C2" s="4"/>
      <c r="D2" s="169" t="s">
        <v>313</v>
      </c>
      <c r="E2" s="170"/>
      <c r="F2" s="170"/>
      <c r="G2" s="170"/>
      <c r="H2" s="170"/>
      <c r="I2" s="170"/>
      <c r="J2" s="171"/>
      <c r="O2" s="5"/>
    </row>
    <row r="3" spans="1:15" ht="30.75" customHeight="1" x14ac:dyDescent="0.25">
      <c r="A3" s="2"/>
      <c r="B3" s="6" t="s">
        <v>3</v>
      </c>
      <c r="C3" s="7"/>
      <c r="D3" s="172" t="s">
        <v>312</v>
      </c>
      <c r="E3" s="173"/>
      <c r="F3" s="173"/>
      <c r="G3" s="173"/>
      <c r="H3" s="173"/>
      <c r="I3" s="173"/>
      <c r="J3" s="174"/>
    </row>
    <row r="4" spans="1:15" ht="20.25" hidden="1" customHeight="1" x14ac:dyDescent="0.25">
      <c r="A4" s="2"/>
      <c r="B4" s="8" t="s">
        <v>4</v>
      </c>
      <c r="C4" s="9"/>
      <c r="D4" s="10"/>
      <c r="E4" s="10"/>
      <c r="F4" s="11"/>
      <c r="G4" s="12"/>
      <c r="H4" s="11"/>
      <c r="I4" s="12"/>
      <c r="J4" s="13"/>
    </row>
    <row r="5" spans="1:15" ht="24" customHeight="1" x14ac:dyDescent="0.25">
      <c r="A5" s="2"/>
      <c r="B5" s="14" t="s">
        <v>5</v>
      </c>
      <c r="C5" s="15"/>
      <c r="D5" s="16" t="s">
        <v>6</v>
      </c>
      <c r="E5" s="17"/>
      <c r="F5" s="17"/>
      <c r="G5" s="17"/>
      <c r="H5" s="18" t="s">
        <v>7</v>
      </c>
      <c r="I5" s="16" t="s">
        <v>8</v>
      </c>
      <c r="J5" s="19"/>
    </row>
    <row r="6" spans="1:15" ht="15.75" customHeight="1" x14ac:dyDescent="0.25">
      <c r="A6" s="2"/>
      <c r="B6" s="20"/>
      <c r="C6" s="17"/>
      <c r="D6" s="21" t="s">
        <v>9</v>
      </c>
      <c r="E6" s="17"/>
      <c r="F6" s="17"/>
      <c r="G6" s="17"/>
      <c r="H6" s="18" t="s">
        <v>10</v>
      </c>
      <c r="I6" s="16" t="s">
        <v>11</v>
      </c>
      <c r="J6" s="19"/>
    </row>
    <row r="7" spans="1:15" ht="15.75" customHeight="1" x14ac:dyDescent="0.25">
      <c r="A7" s="2"/>
      <c r="B7" s="22"/>
      <c r="C7" s="23" t="s">
        <v>12</v>
      </c>
      <c r="D7" s="24" t="s">
        <v>13</v>
      </c>
      <c r="E7" s="25"/>
      <c r="F7" s="25"/>
      <c r="G7" s="25"/>
      <c r="H7" s="26"/>
      <c r="I7" s="25"/>
      <c r="J7" s="27"/>
    </row>
    <row r="8" spans="1:15" ht="24" hidden="1" customHeight="1" x14ac:dyDescent="0.25">
      <c r="A8" s="2"/>
      <c r="B8" s="14" t="s">
        <v>14</v>
      </c>
      <c r="C8" s="15"/>
      <c r="D8" s="28"/>
      <c r="E8" s="15"/>
      <c r="F8" s="15"/>
      <c r="G8" s="29"/>
      <c r="H8" s="18" t="s">
        <v>7</v>
      </c>
      <c r="I8" s="30"/>
      <c r="J8" s="19"/>
    </row>
    <row r="9" spans="1:15" ht="15.75" hidden="1" customHeight="1" x14ac:dyDescent="0.25">
      <c r="A9" s="2"/>
      <c r="B9" s="2"/>
      <c r="C9" s="15"/>
      <c r="D9" s="28"/>
      <c r="E9" s="15"/>
      <c r="F9" s="15"/>
      <c r="G9" s="29"/>
      <c r="H9" s="18" t="s">
        <v>10</v>
      </c>
      <c r="I9" s="30"/>
      <c r="J9" s="19"/>
    </row>
    <row r="10" spans="1:15" ht="15.75" hidden="1" customHeight="1" x14ac:dyDescent="0.25">
      <c r="A10" s="2"/>
      <c r="B10" s="31"/>
      <c r="C10" s="32"/>
      <c r="D10" s="33"/>
      <c r="E10" s="34"/>
      <c r="F10" s="34"/>
      <c r="G10" s="35"/>
      <c r="H10" s="35"/>
      <c r="I10" s="36"/>
      <c r="J10" s="27"/>
    </row>
    <row r="11" spans="1:15" ht="24" customHeight="1" x14ac:dyDescent="0.25">
      <c r="A11" s="2"/>
      <c r="B11" s="14" t="s">
        <v>15</v>
      </c>
      <c r="C11" s="15"/>
      <c r="D11" s="175"/>
      <c r="E11" s="175"/>
      <c r="F11" s="175"/>
      <c r="G11" s="175"/>
      <c r="H11" s="18" t="s">
        <v>7</v>
      </c>
      <c r="I11" s="16"/>
      <c r="J11" s="19"/>
    </row>
    <row r="12" spans="1:15" ht="15.75" customHeight="1" x14ac:dyDescent="0.25">
      <c r="A12" s="2"/>
      <c r="B12" s="20"/>
      <c r="C12" s="17"/>
      <c r="D12" s="176"/>
      <c r="E12" s="176"/>
      <c r="F12" s="176"/>
      <c r="G12" s="176"/>
      <c r="H12" s="18" t="s">
        <v>10</v>
      </c>
      <c r="I12" s="16"/>
      <c r="J12" s="19"/>
    </row>
    <row r="13" spans="1:15" ht="15.75" customHeight="1" x14ac:dyDescent="0.25">
      <c r="A13" s="2"/>
      <c r="B13" s="22"/>
      <c r="C13" s="23"/>
      <c r="D13" s="165"/>
      <c r="E13" s="165"/>
      <c r="F13" s="165"/>
      <c r="G13" s="165"/>
      <c r="H13" s="37"/>
      <c r="I13" s="25"/>
      <c r="J13" s="27"/>
    </row>
    <row r="14" spans="1:15" ht="24" customHeight="1" x14ac:dyDescent="0.25">
      <c r="A14" s="2"/>
      <c r="B14" s="38" t="s">
        <v>16</v>
      </c>
      <c r="C14" s="39"/>
      <c r="D14" s="40" t="s">
        <v>17</v>
      </c>
      <c r="E14" s="41"/>
      <c r="F14" s="41"/>
      <c r="G14" s="41"/>
      <c r="H14" s="42"/>
      <c r="I14" s="41"/>
      <c r="J14" s="43"/>
    </row>
    <row r="15" spans="1:15" ht="32.25" customHeight="1" x14ac:dyDescent="0.25">
      <c r="A15" s="2"/>
      <c r="B15" s="31" t="s">
        <v>18</v>
      </c>
      <c r="C15" s="44"/>
      <c r="D15" s="35"/>
      <c r="E15" s="177"/>
      <c r="F15" s="177"/>
      <c r="G15" s="178"/>
      <c r="H15" s="178"/>
      <c r="I15" s="178" t="s">
        <v>19</v>
      </c>
      <c r="J15" s="179"/>
    </row>
    <row r="16" spans="1:15" ht="23.25" customHeight="1" x14ac:dyDescent="0.25">
      <c r="A16" s="45" t="s">
        <v>20</v>
      </c>
      <c r="B16" s="46" t="s">
        <v>20</v>
      </c>
      <c r="C16" s="47"/>
      <c r="D16" s="48"/>
      <c r="E16" s="180"/>
      <c r="F16" s="181"/>
      <c r="G16" s="180"/>
      <c r="H16" s="181"/>
      <c r="I16" s="180"/>
      <c r="J16" s="182"/>
    </row>
    <row r="17" spans="1:10" ht="23.25" customHeight="1" x14ac:dyDescent="0.25">
      <c r="A17" s="45" t="s">
        <v>21</v>
      </c>
      <c r="B17" s="46" t="s">
        <v>21</v>
      </c>
      <c r="C17" s="47"/>
      <c r="D17" s="48"/>
      <c r="E17" s="180"/>
      <c r="F17" s="181"/>
      <c r="G17" s="180"/>
      <c r="H17" s="181"/>
      <c r="I17" s="180"/>
      <c r="J17" s="182"/>
    </row>
    <row r="18" spans="1:10" ht="23.25" customHeight="1" x14ac:dyDescent="0.25">
      <c r="A18" s="45" t="s">
        <v>22</v>
      </c>
      <c r="B18" s="46" t="s">
        <v>22</v>
      </c>
      <c r="C18" s="47"/>
      <c r="D18" s="48"/>
      <c r="E18" s="180"/>
      <c r="F18" s="181"/>
      <c r="G18" s="180"/>
      <c r="H18" s="181"/>
      <c r="I18" s="180"/>
      <c r="J18" s="182"/>
    </row>
    <row r="19" spans="1:10" ht="23.25" customHeight="1" x14ac:dyDescent="0.25">
      <c r="A19" s="45" t="s">
        <v>23</v>
      </c>
      <c r="B19" s="46" t="s">
        <v>24</v>
      </c>
      <c r="C19" s="47"/>
      <c r="D19" s="48"/>
      <c r="E19" s="180"/>
      <c r="F19" s="181"/>
      <c r="G19" s="180"/>
      <c r="H19" s="181"/>
      <c r="I19" s="180"/>
      <c r="J19" s="182"/>
    </row>
    <row r="20" spans="1:10" ht="23.25" customHeight="1" x14ac:dyDescent="0.25">
      <c r="A20" s="45" t="s">
        <v>25</v>
      </c>
      <c r="B20" s="46" t="s">
        <v>26</v>
      </c>
      <c r="C20" s="47"/>
      <c r="D20" s="48"/>
      <c r="E20" s="180"/>
      <c r="F20" s="181"/>
      <c r="G20" s="180"/>
      <c r="H20" s="181"/>
      <c r="I20" s="180"/>
      <c r="J20" s="182"/>
    </row>
    <row r="21" spans="1:10" ht="23.25" customHeight="1" x14ac:dyDescent="0.25">
      <c r="A21" s="2"/>
      <c r="B21" s="49" t="s">
        <v>19</v>
      </c>
      <c r="C21" s="50"/>
      <c r="D21" s="51"/>
      <c r="E21" s="183"/>
      <c r="F21" s="184"/>
      <c r="G21" s="183"/>
      <c r="H21" s="184"/>
      <c r="I21" s="183">
        <f>SUM(VV_1!G61+VV_2!G54+VV_3!G66+VV_4!G46+VV_5!G54)</f>
        <v>0</v>
      </c>
      <c r="J21" s="185"/>
    </row>
    <row r="22" spans="1:10" ht="33" customHeight="1" x14ac:dyDescent="0.25">
      <c r="A22" s="2"/>
      <c r="B22" s="52" t="s">
        <v>27</v>
      </c>
      <c r="C22" s="47"/>
      <c r="D22" s="48"/>
      <c r="E22" s="53"/>
      <c r="F22" s="54"/>
      <c r="G22" s="55"/>
      <c r="H22" s="55"/>
      <c r="I22" s="55"/>
      <c r="J22" s="56"/>
    </row>
    <row r="23" spans="1:10" ht="23.25" customHeight="1" x14ac:dyDescent="0.25">
      <c r="A23" s="2"/>
      <c r="B23" s="57" t="s">
        <v>29</v>
      </c>
      <c r="C23" s="47"/>
      <c r="D23" s="48"/>
      <c r="E23" s="58">
        <v>21</v>
      </c>
      <c r="F23" s="54" t="s">
        <v>28</v>
      </c>
      <c r="G23" s="186">
        <f>SUM(I21)</f>
        <v>0</v>
      </c>
      <c r="H23" s="187"/>
      <c r="I23" s="187"/>
      <c r="J23" s="56" t="str">
        <f t="shared" ref="J23:J25" si="0">Mena</f>
        <v>CZK</v>
      </c>
    </row>
    <row r="24" spans="1:10" ht="23.25" customHeight="1" thickBot="1" x14ac:dyDescent="0.3">
      <c r="A24" s="2"/>
      <c r="B24" s="59" t="s">
        <v>30</v>
      </c>
      <c r="C24" s="60"/>
      <c r="D24" s="61"/>
      <c r="E24" s="62">
        <f>SazbaDPH2</f>
        <v>21</v>
      </c>
      <c r="F24" s="63" t="s">
        <v>28</v>
      </c>
      <c r="G24" s="191">
        <f>PRODUCT(ZakladDPHZakl*0.21)</f>
        <v>0</v>
      </c>
      <c r="H24" s="192"/>
      <c r="I24" s="192"/>
      <c r="J24" s="64" t="str">
        <f t="shared" si="0"/>
        <v>CZK</v>
      </c>
    </row>
    <row r="25" spans="1:10" ht="27.75" hidden="1" customHeight="1" x14ac:dyDescent="0.25">
      <c r="A25" s="2"/>
      <c r="B25" s="65" t="s">
        <v>31</v>
      </c>
      <c r="C25" s="66"/>
      <c r="D25" s="66"/>
      <c r="E25" s="67"/>
      <c r="F25" s="68"/>
      <c r="G25" s="193">
        <v>4239056.07</v>
      </c>
      <c r="H25" s="194"/>
      <c r="I25" s="194"/>
      <c r="J25" s="69" t="str">
        <f t="shared" si="0"/>
        <v>CZK</v>
      </c>
    </row>
    <row r="26" spans="1:10" ht="27.75" customHeight="1" thickBot="1" x14ac:dyDescent="0.3">
      <c r="A26" s="2"/>
      <c r="B26" s="65" t="s">
        <v>32</v>
      </c>
      <c r="C26" s="70"/>
      <c r="D26" s="70"/>
      <c r="E26" s="70"/>
      <c r="F26" s="70"/>
      <c r="G26" s="193">
        <f>SUM(G23:I24)</f>
        <v>0</v>
      </c>
      <c r="H26" s="193"/>
      <c r="I26" s="193"/>
      <c r="J26" s="71" t="s">
        <v>33</v>
      </c>
    </row>
    <row r="27" spans="1:10" ht="12.75" customHeight="1" x14ac:dyDescent="0.25">
      <c r="A27" s="2"/>
      <c r="B27" s="2"/>
      <c r="C27" s="15"/>
      <c r="D27" s="15"/>
      <c r="E27" s="15"/>
      <c r="F27" s="15"/>
      <c r="G27" s="29"/>
      <c r="H27" s="15"/>
      <c r="I27" s="29"/>
      <c r="J27" s="72"/>
    </row>
    <row r="28" spans="1:10" ht="30" customHeight="1" x14ac:dyDescent="0.25">
      <c r="A28" s="2"/>
      <c r="B28" s="2"/>
      <c r="C28" s="15"/>
      <c r="D28" s="15"/>
      <c r="E28" s="15"/>
      <c r="F28" s="15"/>
      <c r="G28" s="29"/>
      <c r="H28" s="15"/>
      <c r="I28" s="29"/>
      <c r="J28" s="72"/>
    </row>
    <row r="29" spans="1:10" ht="18.75" customHeight="1" x14ac:dyDescent="0.25">
      <c r="A29" s="2"/>
      <c r="B29" s="73"/>
      <c r="C29" s="74" t="s">
        <v>34</v>
      </c>
      <c r="D29" s="75"/>
      <c r="E29" s="75"/>
      <c r="F29" s="74" t="s">
        <v>35</v>
      </c>
      <c r="G29" s="75"/>
      <c r="H29" s="76">
        <f ca="1">TODAY()</f>
        <v>44483</v>
      </c>
      <c r="I29" s="75"/>
      <c r="J29" s="72"/>
    </row>
    <row r="30" spans="1:10" ht="47.25" customHeight="1" x14ac:dyDescent="0.25">
      <c r="A30" s="2"/>
      <c r="B30" s="2"/>
      <c r="C30" s="15"/>
      <c r="D30" s="15"/>
      <c r="E30" s="15"/>
      <c r="F30" s="15"/>
      <c r="G30" s="29"/>
      <c r="H30" s="15"/>
      <c r="I30" s="29"/>
      <c r="J30" s="72"/>
    </row>
    <row r="31" spans="1:10" s="82" customFormat="1" ht="18.75" customHeight="1" x14ac:dyDescent="0.2">
      <c r="A31" s="77"/>
      <c r="B31" s="77"/>
      <c r="C31" s="78"/>
      <c r="D31" s="79"/>
      <c r="E31" s="79"/>
      <c r="F31" s="78"/>
      <c r="G31" s="80"/>
      <c r="H31" s="79"/>
      <c r="I31" s="80"/>
      <c r="J31" s="81"/>
    </row>
    <row r="32" spans="1:10" ht="12.75" customHeight="1" x14ac:dyDescent="0.25">
      <c r="A32" s="2"/>
      <c r="B32" s="2"/>
      <c r="C32" s="15"/>
      <c r="D32" s="195" t="s">
        <v>36</v>
      </c>
      <c r="E32" s="195"/>
      <c r="F32" s="15"/>
      <c r="G32" s="29"/>
      <c r="H32" s="83" t="s">
        <v>37</v>
      </c>
      <c r="I32" s="29"/>
      <c r="J32" s="72"/>
    </row>
    <row r="33" spans="1:10" ht="13.5" customHeight="1" thickBot="1" x14ac:dyDescent="0.3">
      <c r="A33" s="84"/>
      <c r="B33" s="84"/>
      <c r="C33" s="85"/>
      <c r="D33" s="85"/>
      <c r="E33" s="85"/>
      <c r="F33" s="85"/>
      <c r="G33" s="86"/>
      <c r="H33" s="85"/>
      <c r="I33" s="86"/>
      <c r="J33" s="87"/>
    </row>
    <row r="34" spans="1:10" ht="27" hidden="1" customHeight="1" x14ac:dyDescent="0.25">
      <c r="B34" s="88" t="s">
        <v>38</v>
      </c>
      <c r="C34" s="89"/>
      <c r="D34" s="89"/>
      <c r="E34" s="89"/>
      <c r="F34" s="90"/>
      <c r="G34" s="90"/>
      <c r="H34" s="90"/>
      <c r="I34" s="90"/>
      <c r="J34" s="89"/>
    </row>
    <row r="35" spans="1:10" ht="25.5" hidden="1" customHeight="1" x14ac:dyDescent="0.25">
      <c r="A35" s="91" t="s">
        <v>39</v>
      </c>
      <c r="B35" s="92" t="s">
        <v>40</v>
      </c>
      <c r="C35" s="93" t="s">
        <v>41</v>
      </c>
      <c r="D35" s="94"/>
      <c r="E35" s="94"/>
      <c r="F35" s="95" t="e">
        <f>#REF!</f>
        <v>#REF!</v>
      </c>
      <c r="G35" s="95" t="str">
        <f>B23</f>
        <v>Základ pro základní DPH</v>
      </c>
      <c r="H35" s="96" t="s">
        <v>42</v>
      </c>
      <c r="I35" s="96" t="s">
        <v>43</v>
      </c>
      <c r="J35" s="97" t="s">
        <v>28</v>
      </c>
    </row>
    <row r="36" spans="1:10" ht="25.5" hidden="1" customHeight="1" x14ac:dyDescent="0.25">
      <c r="A36" s="91">
        <v>1</v>
      </c>
      <c r="B36" s="98"/>
      <c r="C36" s="196"/>
      <c r="D36" s="197"/>
      <c r="E36" s="197"/>
      <c r="F36" s="99">
        <v>4239056.07</v>
      </c>
      <c r="G36" s="100">
        <v>0</v>
      </c>
      <c r="H36" s="101">
        <v>635858</v>
      </c>
      <c r="I36" s="101">
        <v>4874914.07</v>
      </c>
      <c r="J36" s="102">
        <f>IF(CenaCelkemVypocet=0,"",I36/CenaCelkemVypocet*100)</f>
        <v>100</v>
      </c>
    </row>
    <row r="37" spans="1:10" ht="25.5" hidden="1" customHeight="1" x14ac:dyDescent="0.25">
      <c r="A37" s="91"/>
      <c r="B37" s="188" t="s">
        <v>44</v>
      </c>
      <c r="C37" s="189"/>
      <c r="D37" s="189"/>
      <c r="E37" s="190"/>
      <c r="F37" s="103">
        <f>SUMIF(A36:A36,"=1",F36:F36)</f>
        <v>4239056.07</v>
      </c>
      <c r="G37" s="104">
        <f>SUMIF(A36:A36,"=1",G36:G36)</f>
        <v>0</v>
      </c>
      <c r="H37" s="104">
        <f>SUMIF(A36:A36,"=1",H36:H36)</f>
        <v>635858</v>
      </c>
      <c r="I37" s="104">
        <f>SUMIF(A36:A36,"=1",I36:I36)</f>
        <v>4874914.07</v>
      </c>
      <c r="J37" s="105">
        <f>SUMIF(A36:A36,"=1",J36:J36)</f>
        <v>100</v>
      </c>
    </row>
  </sheetData>
  <mergeCells count="34">
    <mergeCell ref="B37:E37"/>
    <mergeCell ref="G24:I24"/>
    <mergeCell ref="G25:I25"/>
    <mergeCell ref="G26:I26"/>
    <mergeCell ref="D32:E32"/>
    <mergeCell ref="C36:E36"/>
    <mergeCell ref="E21:F21"/>
    <mergeCell ref="G21:H21"/>
    <mergeCell ref="I21:J21"/>
    <mergeCell ref="G23:I23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D13:G13"/>
    <mergeCell ref="B1:J1"/>
    <mergeCell ref="D2:J2"/>
    <mergeCell ref="D3:J3"/>
    <mergeCell ref="D11:G11"/>
    <mergeCell ref="D12:G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F25" sqref="F25"/>
    </sheetView>
  </sheetViews>
  <sheetFormatPr defaultRowHeight="15" x14ac:dyDescent="0.25"/>
  <sheetData>
    <row r="1" spans="1:7" x14ac:dyDescent="0.25">
      <c r="A1" s="82" t="s">
        <v>314</v>
      </c>
    </row>
    <row r="2" spans="1:7" ht="59.25" customHeight="1" x14ac:dyDescent="0.25">
      <c r="A2" s="205" t="s">
        <v>315</v>
      </c>
      <c r="B2" s="205"/>
      <c r="C2" s="205"/>
      <c r="D2" s="205"/>
      <c r="E2" s="205"/>
      <c r="F2" s="205"/>
      <c r="G2" s="205"/>
    </row>
  </sheetData>
  <mergeCells count="1">
    <mergeCell ref="A2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5"/>
  <sheetViews>
    <sheetView workbookViewId="0">
      <selection activeCell="F54" sqref="F54:F59"/>
    </sheetView>
  </sheetViews>
  <sheetFormatPr defaultRowHeight="15" outlineLevelRow="1" x14ac:dyDescent="0.25"/>
  <cols>
    <col min="1" max="1" width="4.28515625" customWidth="1"/>
    <col min="2" max="2" width="14.42578125" style="163" customWidth="1"/>
    <col min="3" max="3" width="38.28515625" style="16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198" t="s">
        <v>50</v>
      </c>
      <c r="B1" s="198"/>
      <c r="C1" s="198"/>
      <c r="D1" s="198"/>
      <c r="E1" s="198"/>
      <c r="F1" s="198"/>
      <c r="G1" s="198"/>
      <c r="AE1" t="s">
        <v>51</v>
      </c>
    </row>
    <row r="2" spans="1:60" ht="24.95" customHeight="1" x14ac:dyDescent="0.25">
      <c r="A2" s="107" t="s">
        <v>52</v>
      </c>
      <c r="B2" s="108"/>
      <c r="C2" s="199" t="s">
        <v>45</v>
      </c>
      <c r="D2" s="200"/>
      <c r="E2" s="200"/>
      <c r="F2" s="200"/>
      <c r="G2" s="201"/>
      <c r="AE2" t="s">
        <v>53</v>
      </c>
    </row>
    <row r="3" spans="1:60" ht="24.95" customHeight="1" x14ac:dyDescent="0.25">
      <c r="A3" s="107" t="s">
        <v>54</v>
      </c>
      <c r="B3" s="108"/>
      <c r="C3" s="199" t="s">
        <v>55</v>
      </c>
      <c r="D3" s="200"/>
      <c r="E3" s="200"/>
      <c r="F3" s="200"/>
      <c r="G3" s="201"/>
      <c r="AE3" t="s">
        <v>56</v>
      </c>
    </row>
    <row r="4" spans="1:60" ht="24.95" hidden="1" customHeight="1" x14ac:dyDescent="0.25">
      <c r="A4" s="107" t="s">
        <v>57</v>
      </c>
      <c r="B4" s="108"/>
      <c r="C4" s="199"/>
      <c r="D4" s="200"/>
      <c r="E4" s="200"/>
      <c r="F4" s="200"/>
      <c r="G4" s="201"/>
      <c r="AE4" t="s">
        <v>58</v>
      </c>
    </row>
    <row r="5" spans="1:60" hidden="1" x14ac:dyDescent="0.25">
      <c r="A5" s="109" t="s">
        <v>59</v>
      </c>
      <c r="B5" s="110"/>
      <c r="C5" s="111"/>
      <c r="D5" s="112"/>
      <c r="E5" s="112"/>
      <c r="F5" s="112"/>
      <c r="G5" s="113"/>
      <c r="AE5" t="s">
        <v>60</v>
      </c>
    </row>
    <row r="7" spans="1:60" ht="45" x14ac:dyDescent="0.25">
      <c r="A7" s="114" t="s">
        <v>61</v>
      </c>
      <c r="B7" s="115" t="s">
        <v>62</v>
      </c>
      <c r="C7" s="115" t="s">
        <v>63</v>
      </c>
      <c r="D7" s="114" t="s">
        <v>64</v>
      </c>
      <c r="E7" s="114" t="s">
        <v>65</v>
      </c>
      <c r="F7" s="116" t="s">
        <v>66</v>
      </c>
      <c r="G7" s="114" t="s">
        <v>19</v>
      </c>
      <c r="H7" s="117" t="s">
        <v>67</v>
      </c>
      <c r="I7" s="117" t="s">
        <v>68</v>
      </c>
      <c r="J7" s="117" t="s">
        <v>69</v>
      </c>
      <c r="K7" s="117" t="s">
        <v>70</v>
      </c>
      <c r="L7" s="117" t="s">
        <v>71</v>
      </c>
      <c r="M7" s="117" t="s">
        <v>72</v>
      </c>
      <c r="N7" s="117" t="s">
        <v>73</v>
      </c>
      <c r="O7" s="117" t="s">
        <v>74</v>
      </c>
      <c r="P7" s="117" t="s">
        <v>75</v>
      </c>
      <c r="Q7" s="117" t="s">
        <v>76</v>
      </c>
      <c r="R7" s="117" t="s">
        <v>77</v>
      </c>
      <c r="S7" s="117" t="s">
        <v>78</v>
      </c>
      <c r="T7" s="117" t="s">
        <v>79</v>
      </c>
      <c r="U7" s="117" t="s">
        <v>80</v>
      </c>
    </row>
    <row r="8" spans="1:60" x14ac:dyDescent="0.25">
      <c r="A8" s="118" t="s">
        <v>81</v>
      </c>
      <c r="B8" s="119" t="s">
        <v>82</v>
      </c>
      <c r="C8" s="120" t="s">
        <v>83</v>
      </c>
      <c r="D8" s="121"/>
      <c r="E8" s="122"/>
      <c r="F8" s="123"/>
      <c r="G8" s="123">
        <f>SUMIF(AE9:AE21,"&lt;&gt;NOR",G9:G21)</f>
        <v>0</v>
      </c>
      <c r="H8" s="123"/>
      <c r="I8" s="123">
        <f>SUM(I9:I21)</f>
        <v>0</v>
      </c>
      <c r="J8" s="123"/>
      <c r="K8" s="123">
        <f>SUM(K9:K21)</f>
        <v>0</v>
      </c>
      <c r="L8" s="123"/>
      <c r="M8" s="123">
        <f>SUM(M9:M21)</f>
        <v>0</v>
      </c>
      <c r="N8" s="124"/>
      <c r="O8" s="124">
        <f>SUM(O9:O21)</f>
        <v>1.5480000000000001E-2</v>
      </c>
      <c r="P8" s="124"/>
      <c r="Q8" s="124">
        <f>SUM(Q9:Q21)</f>
        <v>0</v>
      </c>
      <c r="R8" s="124"/>
      <c r="S8" s="124"/>
      <c r="T8" s="118"/>
      <c r="U8" s="124">
        <f>SUM(U9:U21)</f>
        <v>126.63</v>
      </c>
      <c r="AE8" t="s">
        <v>84</v>
      </c>
    </row>
    <row r="9" spans="1:60" outlineLevel="1" x14ac:dyDescent="0.25">
      <c r="A9" s="125">
        <v>1</v>
      </c>
      <c r="B9" s="126" t="s">
        <v>85</v>
      </c>
      <c r="C9" s="127" t="s">
        <v>86</v>
      </c>
      <c r="D9" s="128" t="s">
        <v>87</v>
      </c>
      <c r="E9" s="129">
        <v>5.4</v>
      </c>
      <c r="F9" s="130"/>
      <c r="G9" s="131">
        <f>ROUND(E9*F9,2)</f>
        <v>0</v>
      </c>
      <c r="H9" s="130"/>
      <c r="I9" s="131">
        <f>ROUND(E9*H9,2)</f>
        <v>0</v>
      </c>
      <c r="J9" s="130"/>
      <c r="K9" s="131">
        <f>ROUND(E9*J9,2)</f>
        <v>0</v>
      </c>
      <c r="L9" s="131">
        <v>21</v>
      </c>
      <c r="M9" s="131">
        <f>G9*(1+L9/100)</f>
        <v>0</v>
      </c>
      <c r="N9" s="132">
        <v>0</v>
      </c>
      <c r="O9" s="132">
        <f>ROUND(E9*N9,5)</f>
        <v>0</v>
      </c>
      <c r="P9" s="132">
        <v>0</v>
      </c>
      <c r="Q9" s="132">
        <f>ROUND(E9*P9,5)</f>
        <v>0</v>
      </c>
      <c r="R9" s="132"/>
      <c r="S9" s="132"/>
      <c r="T9" s="133">
        <v>3.5329999999999999</v>
      </c>
      <c r="U9" s="132">
        <f>ROUND(E9*T9,2)</f>
        <v>19.079999999999998</v>
      </c>
      <c r="V9" s="134"/>
      <c r="W9" s="134"/>
      <c r="X9" s="134"/>
      <c r="Y9" s="134"/>
      <c r="Z9" s="134"/>
      <c r="AA9" s="134"/>
      <c r="AB9" s="134"/>
      <c r="AC9" s="134"/>
      <c r="AD9" s="134"/>
      <c r="AE9" s="134" t="s">
        <v>88</v>
      </c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</row>
    <row r="10" spans="1:60" outlineLevel="1" x14ac:dyDescent="0.25">
      <c r="A10" s="125"/>
      <c r="B10" s="126"/>
      <c r="C10" s="135" t="s">
        <v>89</v>
      </c>
      <c r="D10" s="136"/>
      <c r="E10" s="137">
        <v>5.4</v>
      </c>
      <c r="F10" s="130"/>
      <c r="G10" s="131"/>
      <c r="H10" s="131"/>
      <c r="I10" s="131"/>
      <c r="J10" s="131"/>
      <c r="K10" s="131"/>
      <c r="L10" s="131"/>
      <c r="M10" s="131"/>
      <c r="N10" s="132"/>
      <c r="O10" s="132"/>
      <c r="P10" s="132"/>
      <c r="Q10" s="132"/>
      <c r="R10" s="132"/>
      <c r="S10" s="132"/>
      <c r="T10" s="133"/>
      <c r="U10" s="132"/>
      <c r="V10" s="134"/>
      <c r="W10" s="134"/>
      <c r="X10" s="134"/>
      <c r="Y10" s="134"/>
      <c r="Z10" s="134"/>
      <c r="AA10" s="134"/>
      <c r="AB10" s="134"/>
      <c r="AC10" s="134"/>
      <c r="AD10" s="134"/>
      <c r="AE10" s="134" t="s">
        <v>90</v>
      </c>
      <c r="AF10" s="134">
        <v>0</v>
      </c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</row>
    <row r="11" spans="1:60" outlineLevel="1" x14ac:dyDescent="0.25">
      <c r="A11" s="125">
        <v>2</v>
      </c>
      <c r="B11" s="126" t="s">
        <v>91</v>
      </c>
      <c r="C11" s="127" t="s">
        <v>92</v>
      </c>
      <c r="D11" s="128" t="s">
        <v>87</v>
      </c>
      <c r="E11" s="129">
        <v>18.75</v>
      </c>
      <c r="F11" s="130"/>
      <c r="G11" s="131">
        <f>ROUND(E11*F11,2)</f>
        <v>0</v>
      </c>
      <c r="H11" s="130"/>
      <c r="I11" s="131">
        <f>ROUND(E11*H11,2)</f>
        <v>0</v>
      </c>
      <c r="J11" s="130"/>
      <c r="K11" s="131">
        <f>ROUND(E11*J11,2)</f>
        <v>0</v>
      </c>
      <c r="L11" s="131">
        <v>21</v>
      </c>
      <c r="M11" s="131">
        <f>G11*(1+L11/100)</f>
        <v>0</v>
      </c>
      <c r="N11" s="132">
        <v>0</v>
      </c>
      <c r="O11" s="132">
        <f>ROUND(E11*N11,5)</f>
        <v>0</v>
      </c>
      <c r="P11" s="132">
        <v>0</v>
      </c>
      <c r="Q11" s="132">
        <f>ROUND(E11*P11,5)</f>
        <v>0</v>
      </c>
      <c r="R11" s="132"/>
      <c r="S11" s="132"/>
      <c r="T11" s="133">
        <v>2.2490000000000001</v>
      </c>
      <c r="U11" s="132">
        <f>ROUND(E11*T11,2)</f>
        <v>42.17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 t="s">
        <v>88</v>
      </c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</row>
    <row r="12" spans="1:60" outlineLevel="1" x14ac:dyDescent="0.25">
      <c r="A12" s="125"/>
      <c r="B12" s="126"/>
      <c r="C12" s="135" t="s">
        <v>93</v>
      </c>
      <c r="D12" s="136"/>
      <c r="E12" s="137">
        <v>18.75</v>
      </c>
      <c r="F12" s="130"/>
      <c r="G12" s="131"/>
      <c r="H12" s="131"/>
      <c r="I12" s="131"/>
      <c r="J12" s="131"/>
      <c r="K12" s="131"/>
      <c r="L12" s="131"/>
      <c r="M12" s="131"/>
      <c r="N12" s="132"/>
      <c r="O12" s="132"/>
      <c r="P12" s="132"/>
      <c r="Q12" s="132"/>
      <c r="R12" s="132"/>
      <c r="S12" s="132"/>
      <c r="T12" s="133"/>
      <c r="U12" s="132"/>
      <c r="V12" s="134"/>
      <c r="W12" s="134"/>
      <c r="X12" s="134"/>
      <c r="Y12" s="134"/>
      <c r="Z12" s="134"/>
      <c r="AA12" s="134"/>
      <c r="AB12" s="134"/>
      <c r="AC12" s="134"/>
      <c r="AD12" s="134"/>
      <c r="AE12" s="134" t="s">
        <v>90</v>
      </c>
      <c r="AF12" s="134">
        <v>0</v>
      </c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</row>
    <row r="13" spans="1:60" outlineLevel="1" x14ac:dyDescent="0.25">
      <c r="A13" s="125">
        <v>3</v>
      </c>
      <c r="B13" s="126" t="s">
        <v>94</v>
      </c>
      <c r="C13" s="127" t="s">
        <v>95</v>
      </c>
      <c r="D13" s="128" t="s">
        <v>87</v>
      </c>
      <c r="E13" s="129">
        <v>18.75</v>
      </c>
      <c r="F13" s="130"/>
      <c r="G13" s="131">
        <f t="shared" ref="G13:G18" si="0">ROUND(E13*F13,2)</f>
        <v>0</v>
      </c>
      <c r="H13" s="130"/>
      <c r="I13" s="131">
        <f t="shared" ref="I13:I18" si="1">ROUND(E13*H13,2)</f>
        <v>0</v>
      </c>
      <c r="J13" s="130"/>
      <c r="K13" s="131">
        <f t="shared" ref="K13:K18" si="2">ROUND(E13*J13,2)</f>
        <v>0</v>
      </c>
      <c r="L13" s="131">
        <v>21</v>
      </c>
      <c r="M13" s="131">
        <f t="shared" ref="M13:M18" si="3">G13*(1+L13/100)</f>
        <v>0</v>
      </c>
      <c r="N13" s="132">
        <v>0</v>
      </c>
      <c r="O13" s="132">
        <f t="shared" ref="O13:O18" si="4">ROUND(E13*N13,5)</f>
        <v>0</v>
      </c>
      <c r="P13" s="132">
        <v>0</v>
      </c>
      <c r="Q13" s="132">
        <f t="shared" ref="Q13:Q18" si="5">ROUND(E13*P13,5)</f>
        <v>0</v>
      </c>
      <c r="R13" s="132"/>
      <c r="S13" s="132"/>
      <c r="T13" s="133">
        <v>0.107</v>
      </c>
      <c r="U13" s="132">
        <f t="shared" ref="U13:U18" si="6">ROUND(E13*T13,2)</f>
        <v>2.0099999999999998</v>
      </c>
      <c r="V13" s="134"/>
      <c r="W13" s="134"/>
      <c r="X13" s="134"/>
      <c r="Y13" s="134"/>
      <c r="Z13" s="134"/>
      <c r="AA13" s="134"/>
      <c r="AB13" s="134"/>
      <c r="AC13" s="134"/>
      <c r="AD13" s="134"/>
      <c r="AE13" s="134" t="s">
        <v>88</v>
      </c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</row>
    <row r="14" spans="1:60" outlineLevel="1" x14ac:dyDescent="0.25">
      <c r="A14" s="125">
        <v>4</v>
      </c>
      <c r="B14" s="126" t="s">
        <v>96</v>
      </c>
      <c r="C14" s="127" t="s">
        <v>97</v>
      </c>
      <c r="D14" s="128" t="s">
        <v>98</v>
      </c>
      <c r="E14" s="129">
        <v>18</v>
      </c>
      <c r="F14" s="130"/>
      <c r="G14" s="131">
        <f t="shared" si="0"/>
        <v>0</v>
      </c>
      <c r="H14" s="130"/>
      <c r="I14" s="131">
        <f t="shared" si="1"/>
        <v>0</v>
      </c>
      <c r="J14" s="130"/>
      <c r="K14" s="131">
        <f t="shared" si="2"/>
        <v>0</v>
      </c>
      <c r="L14" s="131">
        <v>21</v>
      </c>
      <c r="M14" s="131">
        <f t="shared" si="3"/>
        <v>0</v>
      </c>
      <c r="N14" s="132">
        <v>8.5999999999999998E-4</v>
      </c>
      <c r="O14" s="132">
        <f t="shared" si="4"/>
        <v>1.5480000000000001E-2</v>
      </c>
      <c r="P14" s="132">
        <v>0</v>
      </c>
      <c r="Q14" s="132">
        <f t="shared" si="5"/>
        <v>0</v>
      </c>
      <c r="R14" s="132"/>
      <c r="S14" s="132"/>
      <c r="T14" s="133">
        <v>0.47899999999999998</v>
      </c>
      <c r="U14" s="132">
        <f t="shared" si="6"/>
        <v>8.6199999999999992</v>
      </c>
      <c r="V14" s="134"/>
      <c r="W14" s="134"/>
      <c r="X14" s="134"/>
      <c r="Y14" s="134"/>
      <c r="Z14" s="134"/>
      <c r="AA14" s="134"/>
      <c r="AB14" s="134"/>
      <c r="AC14" s="134"/>
      <c r="AD14" s="134"/>
      <c r="AE14" s="134" t="s">
        <v>88</v>
      </c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</row>
    <row r="15" spans="1:60" outlineLevel="1" x14ac:dyDescent="0.25">
      <c r="A15" s="125">
        <v>5</v>
      </c>
      <c r="B15" s="126" t="s">
        <v>99</v>
      </c>
      <c r="C15" s="127" t="s">
        <v>100</v>
      </c>
      <c r="D15" s="128" t="s">
        <v>98</v>
      </c>
      <c r="E15" s="129">
        <v>18</v>
      </c>
      <c r="F15" s="130"/>
      <c r="G15" s="131">
        <f t="shared" si="0"/>
        <v>0</v>
      </c>
      <c r="H15" s="130"/>
      <c r="I15" s="131">
        <f t="shared" si="1"/>
        <v>0</v>
      </c>
      <c r="J15" s="130"/>
      <c r="K15" s="131">
        <f t="shared" si="2"/>
        <v>0</v>
      </c>
      <c r="L15" s="131">
        <v>21</v>
      </c>
      <c r="M15" s="131">
        <f t="shared" si="3"/>
        <v>0</v>
      </c>
      <c r="N15" s="132">
        <v>0</v>
      </c>
      <c r="O15" s="132">
        <f t="shared" si="4"/>
        <v>0</v>
      </c>
      <c r="P15" s="132">
        <v>0</v>
      </c>
      <c r="Q15" s="132">
        <f t="shared" si="5"/>
        <v>0</v>
      </c>
      <c r="R15" s="132"/>
      <c r="S15" s="132"/>
      <c r="T15" s="133">
        <v>0.32700000000000001</v>
      </c>
      <c r="U15" s="132">
        <f t="shared" si="6"/>
        <v>5.89</v>
      </c>
      <c r="V15" s="134"/>
      <c r="W15" s="134"/>
      <c r="X15" s="134"/>
      <c r="Y15" s="134"/>
      <c r="Z15" s="134"/>
      <c r="AA15" s="134"/>
      <c r="AB15" s="134"/>
      <c r="AC15" s="134"/>
      <c r="AD15" s="134"/>
      <c r="AE15" s="134" t="s">
        <v>88</v>
      </c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</row>
    <row r="16" spans="1:60" outlineLevel="1" x14ac:dyDescent="0.25">
      <c r="A16" s="125">
        <v>6</v>
      </c>
      <c r="B16" s="126" t="s">
        <v>101</v>
      </c>
      <c r="C16" s="127" t="s">
        <v>102</v>
      </c>
      <c r="D16" s="128" t="s">
        <v>87</v>
      </c>
      <c r="E16" s="129">
        <v>18.75</v>
      </c>
      <c r="F16" s="130"/>
      <c r="G16" s="131">
        <f t="shared" si="0"/>
        <v>0</v>
      </c>
      <c r="H16" s="130"/>
      <c r="I16" s="131">
        <f t="shared" si="1"/>
        <v>0</v>
      </c>
      <c r="J16" s="130"/>
      <c r="K16" s="131">
        <f t="shared" si="2"/>
        <v>0</v>
      </c>
      <c r="L16" s="131">
        <v>21</v>
      </c>
      <c r="M16" s="131">
        <f t="shared" si="3"/>
        <v>0</v>
      </c>
      <c r="N16" s="132">
        <v>0</v>
      </c>
      <c r="O16" s="132">
        <f t="shared" si="4"/>
        <v>0</v>
      </c>
      <c r="P16" s="132">
        <v>0</v>
      </c>
      <c r="Q16" s="132">
        <f t="shared" si="5"/>
        <v>0</v>
      </c>
      <c r="R16" s="132"/>
      <c r="S16" s="132"/>
      <c r="T16" s="133">
        <v>0.20200000000000001</v>
      </c>
      <c r="U16" s="132">
        <f t="shared" si="6"/>
        <v>3.79</v>
      </c>
      <c r="V16" s="134"/>
      <c r="W16" s="134"/>
      <c r="X16" s="134"/>
      <c r="Y16" s="134"/>
      <c r="Z16" s="134"/>
      <c r="AA16" s="134"/>
      <c r="AB16" s="134"/>
      <c r="AC16" s="134"/>
      <c r="AD16" s="134"/>
      <c r="AE16" s="134" t="s">
        <v>88</v>
      </c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</row>
    <row r="17" spans="1:60" ht="22.5" outlineLevel="1" x14ac:dyDescent="0.25">
      <c r="A17" s="125">
        <v>7</v>
      </c>
      <c r="B17" s="126" t="s">
        <v>103</v>
      </c>
      <c r="C17" s="127" t="s">
        <v>104</v>
      </c>
      <c r="D17" s="128" t="s">
        <v>87</v>
      </c>
      <c r="E17" s="129">
        <v>5.4</v>
      </c>
      <c r="F17" s="130"/>
      <c r="G17" s="131">
        <f t="shared" si="0"/>
        <v>0</v>
      </c>
      <c r="H17" s="130"/>
      <c r="I17" s="131">
        <f t="shared" si="1"/>
        <v>0</v>
      </c>
      <c r="J17" s="130"/>
      <c r="K17" s="131">
        <f t="shared" si="2"/>
        <v>0</v>
      </c>
      <c r="L17" s="131">
        <v>21</v>
      </c>
      <c r="M17" s="131">
        <f t="shared" si="3"/>
        <v>0</v>
      </c>
      <c r="N17" s="132">
        <v>0</v>
      </c>
      <c r="O17" s="132">
        <f t="shared" si="4"/>
        <v>0</v>
      </c>
      <c r="P17" s="132">
        <v>0</v>
      </c>
      <c r="Q17" s="132">
        <f t="shared" si="5"/>
        <v>0</v>
      </c>
      <c r="R17" s="132"/>
      <c r="S17" s="132"/>
      <c r="T17" s="133">
        <v>0.86799999999999999</v>
      </c>
      <c r="U17" s="132">
        <f t="shared" si="6"/>
        <v>4.6900000000000004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 t="s">
        <v>88</v>
      </c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</row>
    <row r="18" spans="1:60" outlineLevel="1" x14ac:dyDescent="0.25">
      <c r="A18" s="125">
        <v>8</v>
      </c>
      <c r="B18" s="126" t="s">
        <v>105</v>
      </c>
      <c r="C18" s="127" t="s">
        <v>106</v>
      </c>
      <c r="D18" s="128" t="s">
        <v>87</v>
      </c>
      <c r="E18" s="129">
        <v>43.2</v>
      </c>
      <c r="F18" s="130"/>
      <c r="G18" s="131">
        <f t="shared" si="0"/>
        <v>0</v>
      </c>
      <c r="H18" s="130"/>
      <c r="I18" s="131">
        <f t="shared" si="1"/>
        <v>0</v>
      </c>
      <c r="J18" s="130"/>
      <c r="K18" s="131">
        <f t="shared" si="2"/>
        <v>0</v>
      </c>
      <c r="L18" s="131">
        <v>21</v>
      </c>
      <c r="M18" s="131">
        <f t="shared" si="3"/>
        <v>0</v>
      </c>
      <c r="N18" s="132">
        <v>0</v>
      </c>
      <c r="O18" s="132">
        <f t="shared" si="4"/>
        <v>0</v>
      </c>
      <c r="P18" s="132">
        <v>0</v>
      </c>
      <c r="Q18" s="132">
        <f t="shared" si="5"/>
        <v>0</v>
      </c>
      <c r="R18" s="132"/>
      <c r="S18" s="132"/>
      <c r="T18" s="133">
        <v>0.79100000000000004</v>
      </c>
      <c r="U18" s="132">
        <f t="shared" si="6"/>
        <v>34.17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 t="s">
        <v>88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</row>
    <row r="19" spans="1:60" outlineLevel="1" x14ac:dyDescent="0.25">
      <c r="A19" s="125"/>
      <c r="B19" s="126"/>
      <c r="C19" s="135" t="s">
        <v>107</v>
      </c>
      <c r="D19" s="136"/>
      <c r="E19" s="137">
        <v>43.2</v>
      </c>
      <c r="F19" s="130"/>
      <c r="G19" s="131"/>
      <c r="H19" s="131"/>
      <c r="I19" s="131"/>
      <c r="J19" s="131"/>
      <c r="K19" s="131"/>
      <c r="L19" s="131"/>
      <c r="M19" s="131"/>
      <c r="N19" s="132"/>
      <c r="O19" s="132"/>
      <c r="P19" s="132"/>
      <c r="Q19" s="132"/>
      <c r="R19" s="132"/>
      <c r="S19" s="132"/>
      <c r="T19" s="133"/>
      <c r="U19" s="132"/>
      <c r="V19" s="134"/>
      <c r="W19" s="134"/>
      <c r="X19" s="134"/>
      <c r="Y19" s="134"/>
      <c r="Z19" s="134"/>
      <c r="AA19" s="134"/>
      <c r="AB19" s="134"/>
      <c r="AC19" s="134"/>
      <c r="AD19" s="134"/>
      <c r="AE19" s="134" t="s">
        <v>90</v>
      </c>
      <c r="AF19" s="134">
        <v>0</v>
      </c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</row>
    <row r="20" spans="1:60" ht="22.5" outlineLevel="1" x14ac:dyDescent="0.25">
      <c r="A20" s="125">
        <v>9</v>
      </c>
      <c r="B20" s="126" t="s">
        <v>108</v>
      </c>
      <c r="C20" s="127" t="s">
        <v>109</v>
      </c>
      <c r="D20" s="128" t="s">
        <v>87</v>
      </c>
      <c r="E20" s="129">
        <v>5.4</v>
      </c>
      <c r="F20" s="130"/>
      <c r="G20" s="131">
        <f>ROUND(E20*F20,2)</f>
        <v>0</v>
      </c>
      <c r="H20" s="130"/>
      <c r="I20" s="131">
        <f>ROUND(E20*H20,2)</f>
        <v>0</v>
      </c>
      <c r="J20" s="130"/>
      <c r="K20" s="131">
        <f>ROUND(E20*J20,2)</f>
        <v>0</v>
      </c>
      <c r="L20" s="131">
        <v>21</v>
      </c>
      <c r="M20" s="131">
        <f>G20*(1+L20/100)</f>
        <v>0</v>
      </c>
      <c r="N20" s="132">
        <v>0</v>
      </c>
      <c r="O20" s="132">
        <f>ROUND(E20*N20,5)</f>
        <v>0</v>
      </c>
      <c r="P20" s="132">
        <v>0</v>
      </c>
      <c r="Q20" s="132">
        <f>ROUND(E20*P20,5)</f>
        <v>0</v>
      </c>
      <c r="R20" s="132"/>
      <c r="S20" s="132"/>
      <c r="T20" s="133">
        <v>1.1499999999999999</v>
      </c>
      <c r="U20" s="132">
        <f>ROUND(E20*T20,2)</f>
        <v>6.21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 t="s">
        <v>88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</row>
    <row r="21" spans="1:60" outlineLevel="1" x14ac:dyDescent="0.25">
      <c r="A21" s="125"/>
      <c r="B21" s="126"/>
      <c r="C21" s="135" t="s">
        <v>110</v>
      </c>
      <c r="D21" s="136"/>
      <c r="E21" s="137">
        <v>5.4</v>
      </c>
      <c r="F21" s="130"/>
      <c r="G21" s="131"/>
      <c r="H21" s="131"/>
      <c r="I21" s="131"/>
      <c r="J21" s="131"/>
      <c r="K21" s="131"/>
      <c r="L21" s="131"/>
      <c r="M21" s="131"/>
      <c r="N21" s="132"/>
      <c r="O21" s="132"/>
      <c r="P21" s="132"/>
      <c r="Q21" s="132"/>
      <c r="R21" s="132"/>
      <c r="S21" s="132"/>
      <c r="T21" s="133"/>
      <c r="U21" s="132"/>
      <c r="V21" s="134"/>
      <c r="W21" s="134"/>
      <c r="X21" s="134"/>
      <c r="Y21" s="134"/>
      <c r="Z21" s="134"/>
      <c r="AA21" s="134"/>
      <c r="AB21" s="134"/>
      <c r="AC21" s="134"/>
      <c r="AD21" s="134"/>
      <c r="AE21" s="134" t="s">
        <v>90</v>
      </c>
      <c r="AF21" s="134">
        <v>0</v>
      </c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</row>
    <row r="22" spans="1:60" x14ac:dyDescent="0.25">
      <c r="A22" s="138" t="s">
        <v>81</v>
      </c>
      <c r="B22" s="139" t="s">
        <v>111</v>
      </c>
      <c r="C22" s="140" t="s">
        <v>112</v>
      </c>
      <c r="D22" s="141"/>
      <c r="E22" s="142"/>
      <c r="F22" s="143"/>
      <c r="G22" s="143">
        <f>SUMIF(AE23:AE24,"&lt;&gt;NOR",G23:G24)</f>
        <v>0</v>
      </c>
      <c r="H22" s="143"/>
      <c r="I22" s="143">
        <f>SUM(I23:I24)</f>
        <v>0</v>
      </c>
      <c r="J22" s="143"/>
      <c r="K22" s="143">
        <f>SUM(K23:K24)</f>
        <v>0</v>
      </c>
      <c r="L22" s="143"/>
      <c r="M22" s="143">
        <f>SUM(M23:M24)</f>
        <v>0</v>
      </c>
      <c r="N22" s="144"/>
      <c r="O22" s="144">
        <f>SUM(O23:O24)</f>
        <v>6.75</v>
      </c>
      <c r="P22" s="144"/>
      <c r="Q22" s="144">
        <f>SUM(Q23:Q24)</f>
        <v>0</v>
      </c>
      <c r="R22" s="144"/>
      <c r="S22" s="144"/>
      <c r="T22" s="145"/>
      <c r="U22" s="144">
        <f>SUM(U23:U24)</f>
        <v>14.39</v>
      </c>
      <c r="AE22" t="s">
        <v>84</v>
      </c>
    </row>
    <row r="23" spans="1:60" outlineLevel="1" x14ac:dyDescent="0.25">
      <c r="A23" s="125">
        <v>10</v>
      </c>
      <c r="B23" s="126" t="s">
        <v>113</v>
      </c>
      <c r="C23" s="127" t="s">
        <v>114</v>
      </c>
      <c r="D23" s="128" t="s">
        <v>87</v>
      </c>
      <c r="E23" s="129">
        <v>2.7</v>
      </c>
      <c r="F23" s="130"/>
      <c r="G23" s="131">
        <f>ROUND(E23*F23,2)</f>
        <v>0</v>
      </c>
      <c r="H23" s="130"/>
      <c r="I23" s="131">
        <f>ROUND(E23*H23,2)</f>
        <v>0</v>
      </c>
      <c r="J23" s="130"/>
      <c r="K23" s="131">
        <f>ROUND(E23*J23,2)</f>
        <v>0</v>
      </c>
      <c r="L23" s="131">
        <v>21</v>
      </c>
      <c r="M23" s="131">
        <f>G23*(1+L23/100)</f>
        <v>0</v>
      </c>
      <c r="N23" s="132">
        <v>2.5</v>
      </c>
      <c r="O23" s="132">
        <f>ROUND(E23*N23,5)</f>
        <v>6.75</v>
      </c>
      <c r="P23" s="132">
        <v>0</v>
      </c>
      <c r="Q23" s="132">
        <f>ROUND(E23*P23,5)</f>
        <v>0</v>
      </c>
      <c r="R23" s="132"/>
      <c r="S23" s="132"/>
      <c r="T23" s="133">
        <v>5.33</v>
      </c>
      <c r="U23" s="132">
        <f>ROUND(E23*T23,2)</f>
        <v>14.39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 t="s">
        <v>88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</row>
    <row r="24" spans="1:60" outlineLevel="1" x14ac:dyDescent="0.25">
      <c r="A24" s="125"/>
      <c r="B24" s="126"/>
      <c r="C24" s="135" t="s">
        <v>115</v>
      </c>
      <c r="D24" s="136"/>
      <c r="E24" s="137">
        <v>2.7</v>
      </c>
      <c r="F24" s="204"/>
      <c r="G24" s="131"/>
      <c r="H24" s="131"/>
      <c r="I24" s="131"/>
      <c r="J24" s="131"/>
      <c r="K24" s="131"/>
      <c r="L24" s="131"/>
      <c r="M24" s="131"/>
      <c r="N24" s="132"/>
      <c r="O24" s="132"/>
      <c r="P24" s="132"/>
      <c r="Q24" s="132"/>
      <c r="R24" s="132"/>
      <c r="S24" s="132"/>
      <c r="T24" s="133"/>
      <c r="U24" s="132"/>
      <c r="V24" s="134"/>
      <c r="W24" s="134"/>
      <c r="X24" s="134"/>
      <c r="Y24" s="134"/>
      <c r="Z24" s="134"/>
      <c r="AA24" s="134"/>
      <c r="AB24" s="134"/>
      <c r="AC24" s="134"/>
      <c r="AD24" s="134"/>
      <c r="AE24" s="134" t="s">
        <v>90</v>
      </c>
      <c r="AF24" s="134">
        <v>0</v>
      </c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</row>
    <row r="25" spans="1:60" x14ac:dyDescent="0.25">
      <c r="A25" s="138" t="s">
        <v>81</v>
      </c>
      <c r="B25" s="139" t="s">
        <v>116</v>
      </c>
      <c r="C25" s="140" t="s">
        <v>117</v>
      </c>
      <c r="D25" s="141"/>
      <c r="E25" s="142"/>
      <c r="F25" s="143"/>
      <c r="G25" s="143">
        <f>SUMIF(AE26:AE27,"&lt;&gt;NOR",G26:G27)</f>
        <v>0</v>
      </c>
      <c r="H25" s="143"/>
      <c r="I25" s="143">
        <f>SUM(I26:I27)</f>
        <v>0</v>
      </c>
      <c r="J25" s="143"/>
      <c r="K25" s="143">
        <f>SUM(K26:K27)</f>
        <v>0</v>
      </c>
      <c r="L25" s="143"/>
      <c r="M25" s="143">
        <f>SUM(M26:M27)</f>
        <v>0</v>
      </c>
      <c r="N25" s="144"/>
      <c r="O25" s="144">
        <f>SUM(O26:O27)</f>
        <v>0</v>
      </c>
      <c r="P25" s="144"/>
      <c r="Q25" s="144">
        <f>SUM(Q26:Q27)</f>
        <v>0</v>
      </c>
      <c r="R25" s="144"/>
      <c r="S25" s="144"/>
      <c r="T25" s="145"/>
      <c r="U25" s="144">
        <f>SUM(U26:U27)</f>
        <v>13.2</v>
      </c>
      <c r="AE25" t="s">
        <v>84</v>
      </c>
    </row>
    <row r="26" spans="1:60" outlineLevel="1" x14ac:dyDescent="0.25">
      <c r="A26" s="125">
        <v>11</v>
      </c>
      <c r="B26" s="126" t="s">
        <v>118</v>
      </c>
      <c r="C26" s="127" t="s">
        <v>119</v>
      </c>
      <c r="D26" s="128" t="s">
        <v>120</v>
      </c>
      <c r="E26" s="129">
        <v>120</v>
      </c>
      <c r="F26" s="130"/>
      <c r="G26" s="131">
        <f>ROUND(E26*F26,2)</f>
        <v>0</v>
      </c>
      <c r="H26" s="130"/>
      <c r="I26" s="131">
        <f>ROUND(E26*H26,2)</f>
        <v>0</v>
      </c>
      <c r="J26" s="130"/>
      <c r="K26" s="131">
        <f>ROUND(E26*J26,2)</f>
        <v>0</v>
      </c>
      <c r="L26" s="131">
        <v>21</v>
      </c>
      <c r="M26" s="131">
        <f>G26*(1+L26/100)</f>
        <v>0</v>
      </c>
      <c r="N26" s="132">
        <v>0</v>
      </c>
      <c r="O26" s="132">
        <f>ROUND(E26*N26,5)</f>
        <v>0</v>
      </c>
      <c r="P26" s="132">
        <v>0</v>
      </c>
      <c r="Q26" s="132">
        <f>ROUND(E26*P26,5)</f>
        <v>0</v>
      </c>
      <c r="R26" s="132"/>
      <c r="S26" s="132"/>
      <c r="T26" s="133">
        <v>0.11</v>
      </c>
      <c r="U26" s="132">
        <f>ROUND(E26*T26,2)</f>
        <v>13.2</v>
      </c>
      <c r="V26" s="134"/>
      <c r="W26" s="134"/>
      <c r="X26" s="134"/>
      <c r="Y26" s="134"/>
      <c r="Z26" s="134"/>
      <c r="AA26" s="134"/>
      <c r="AB26" s="134"/>
      <c r="AC26" s="134"/>
      <c r="AD26" s="134"/>
      <c r="AE26" s="134" t="s">
        <v>88</v>
      </c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</row>
    <row r="27" spans="1:60" outlineLevel="1" x14ac:dyDescent="0.25">
      <c r="A27" s="125"/>
      <c r="B27" s="126"/>
      <c r="C27" s="135" t="s">
        <v>121</v>
      </c>
      <c r="D27" s="136"/>
      <c r="E27" s="137">
        <v>120</v>
      </c>
      <c r="F27" s="204"/>
      <c r="G27" s="131"/>
      <c r="H27" s="131"/>
      <c r="I27" s="131"/>
      <c r="J27" s="131"/>
      <c r="K27" s="131"/>
      <c r="L27" s="131"/>
      <c r="M27" s="131"/>
      <c r="N27" s="132"/>
      <c r="O27" s="132"/>
      <c r="P27" s="132"/>
      <c r="Q27" s="132"/>
      <c r="R27" s="132"/>
      <c r="S27" s="132"/>
      <c r="T27" s="133"/>
      <c r="U27" s="132"/>
      <c r="V27" s="134"/>
      <c r="W27" s="134"/>
      <c r="X27" s="134"/>
      <c r="Y27" s="134"/>
      <c r="Z27" s="134"/>
      <c r="AA27" s="134"/>
      <c r="AB27" s="134"/>
      <c r="AC27" s="134"/>
      <c r="AD27" s="134"/>
      <c r="AE27" s="134" t="s">
        <v>90</v>
      </c>
      <c r="AF27" s="134">
        <v>0</v>
      </c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</row>
    <row r="28" spans="1:60" x14ac:dyDescent="0.25">
      <c r="A28" s="138" t="s">
        <v>81</v>
      </c>
      <c r="B28" s="139" t="s">
        <v>122</v>
      </c>
      <c r="C28" s="140" t="s">
        <v>123</v>
      </c>
      <c r="D28" s="141"/>
      <c r="E28" s="142"/>
      <c r="F28" s="143"/>
      <c r="G28" s="143">
        <f>SUMIF(AE29:AE40,"&lt;&gt;NOR",G29:G40)</f>
        <v>0</v>
      </c>
      <c r="H28" s="143"/>
      <c r="I28" s="143">
        <f>SUM(I29:I40)</f>
        <v>0</v>
      </c>
      <c r="J28" s="143"/>
      <c r="K28" s="143">
        <f>SUM(K29:K40)</f>
        <v>0</v>
      </c>
      <c r="L28" s="143"/>
      <c r="M28" s="143">
        <f>SUM(M29:M40)</f>
        <v>0</v>
      </c>
      <c r="N28" s="144"/>
      <c r="O28" s="144">
        <f>SUM(O29:O40)</f>
        <v>0</v>
      </c>
      <c r="P28" s="144"/>
      <c r="Q28" s="144">
        <f>SUM(Q29:Q40)</f>
        <v>8.1120000000000001</v>
      </c>
      <c r="R28" s="144"/>
      <c r="S28" s="144"/>
      <c r="T28" s="145"/>
      <c r="U28" s="144">
        <f>SUM(U29:U40)</f>
        <v>163.54999999999998</v>
      </c>
      <c r="AE28" t="s">
        <v>84</v>
      </c>
    </row>
    <row r="29" spans="1:60" outlineLevel="1" x14ac:dyDescent="0.25">
      <c r="A29" s="125">
        <v>12</v>
      </c>
      <c r="B29" s="126" t="s">
        <v>124</v>
      </c>
      <c r="C29" s="127" t="s">
        <v>125</v>
      </c>
      <c r="D29" s="128" t="s">
        <v>120</v>
      </c>
      <c r="E29" s="129">
        <v>60</v>
      </c>
      <c r="F29" s="130"/>
      <c r="G29" s="131">
        <f>ROUND(E29*F29,2)</f>
        <v>0</v>
      </c>
      <c r="H29" s="130"/>
      <c r="I29" s="131">
        <f>ROUND(E29*H29,2)</f>
        <v>0</v>
      </c>
      <c r="J29" s="130"/>
      <c r="K29" s="131">
        <f>ROUND(E29*J29,2)</f>
        <v>0</v>
      </c>
      <c r="L29" s="131">
        <v>21</v>
      </c>
      <c r="M29" s="131">
        <f>G29*(1+L29/100)</f>
        <v>0</v>
      </c>
      <c r="N29" s="132">
        <v>0</v>
      </c>
      <c r="O29" s="132">
        <f>ROUND(E29*N29,5)</f>
        <v>0</v>
      </c>
      <c r="P29" s="132">
        <v>0.13200000000000001</v>
      </c>
      <c r="Q29" s="132">
        <f>ROUND(E29*P29,5)</f>
        <v>7.92</v>
      </c>
      <c r="R29" s="132"/>
      <c r="S29" s="132"/>
      <c r="T29" s="133">
        <v>2.036</v>
      </c>
      <c r="U29" s="132">
        <f>ROUND(E29*T29,2)</f>
        <v>122.16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 t="s">
        <v>88</v>
      </c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</row>
    <row r="30" spans="1:60" outlineLevel="1" x14ac:dyDescent="0.25">
      <c r="A30" s="125"/>
      <c r="B30" s="126"/>
      <c r="C30" s="135" t="s">
        <v>126</v>
      </c>
      <c r="D30" s="136"/>
      <c r="E30" s="137">
        <v>60</v>
      </c>
      <c r="F30" s="130"/>
      <c r="G30" s="131"/>
      <c r="H30" s="131"/>
      <c r="I30" s="131"/>
      <c r="J30" s="131"/>
      <c r="K30" s="131"/>
      <c r="L30" s="131"/>
      <c r="M30" s="131"/>
      <c r="N30" s="132"/>
      <c r="O30" s="132"/>
      <c r="P30" s="132"/>
      <c r="Q30" s="132"/>
      <c r="R30" s="132"/>
      <c r="S30" s="132"/>
      <c r="T30" s="133"/>
      <c r="U30" s="132"/>
      <c r="V30" s="134"/>
      <c r="W30" s="134"/>
      <c r="X30" s="134"/>
      <c r="Y30" s="134"/>
      <c r="Z30" s="134"/>
      <c r="AA30" s="134"/>
      <c r="AB30" s="134"/>
      <c r="AC30" s="134"/>
      <c r="AD30" s="134"/>
      <c r="AE30" s="134" t="s">
        <v>90</v>
      </c>
      <c r="AF30" s="134">
        <v>0</v>
      </c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</row>
    <row r="31" spans="1:60" outlineLevel="1" x14ac:dyDescent="0.25">
      <c r="A31" s="125">
        <v>13</v>
      </c>
      <c r="B31" s="126" t="s">
        <v>127</v>
      </c>
      <c r="C31" s="127" t="s">
        <v>128</v>
      </c>
      <c r="D31" s="128" t="s">
        <v>129</v>
      </c>
      <c r="E31" s="129">
        <v>8</v>
      </c>
      <c r="F31" s="130"/>
      <c r="G31" s="131">
        <f>ROUND(E31*F31,2)</f>
        <v>0</v>
      </c>
      <c r="H31" s="130"/>
      <c r="I31" s="131">
        <f>ROUND(E31*H31,2)</f>
        <v>0</v>
      </c>
      <c r="J31" s="130"/>
      <c r="K31" s="131">
        <f>ROUND(E31*J31,2)</f>
        <v>0</v>
      </c>
      <c r="L31" s="131">
        <v>21</v>
      </c>
      <c r="M31" s="131">
        <f>G31*(1+L31/100)</f>
        <v>0</v>
      </c>
      <c r="N31" s="132">
        <v>0</v>
      </c>
      <c r="O31" s="132">
        <f>ROUND(E31*N31,5)</f>
        <v>0</v>
      </c>
      <c r="P31" s="132">
        <v>2.4E-2</v>
      </c>
      <c r="Q31" s="132">
        <f>ROUND(E31*P31,5)</f>
        <v>0.192</v>
      </c>
      <c r="R31" s="132"/>
      <c r="S31" s="132"/>
      <c r="T31" s="133">
        <v>2.35</v>
      </c>
      <c r="U31" s="132">
        <f>ROUND(E31*T31,2)</f>
        <v>18.8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 t="s">
        <v>88</v>
      </c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</row>
    <row r="32" spans="1:60" outlineLevel="1" x14ac:dyDescent="0.25">
      <c r="A32" s="125">
        <v>14</v>
      </c>
      <c r="B32" s="126" t="s">
        <v>130</v>
      </c>
      <c r="C32" s="127" t="s">
        <v>131</v>
      </c>
      <c r="D32" s="128" t="s">
        <v>132</v>
      </c>
      <c r="E32" s="129">
        <v>8.1120000000000001</v>
      </c>
      <c r="F32" s="130"/>
      <c r="G32" s="131">
        <f>ROUND(E32*F32,2)</f>
        <v>0</v>
      </c>
      <c r="H32" s="130"/>
      <c r="I32" s="131">
        <f>ROUND(E32*H32,2)</f>
        <v>0</v>
      </c>
      <c r="J32" s="130"/>
      <c r="K32" s="131">
        <f>ROUND(E32*J32,2)</f>
        <v>0</v>
      </c>
      <c r="L32" s="131">
        <v>21</v>
      </c>
      <c r="M32" s="131">
        <f>G32*(1+L32/100)</f>
        <v>0</v>
      </c>
      <c r="N32" s="132">
        <v>0</v>
      </c>
      <c r="O32" s="132">
        <f>ROUND(E32*N32,5)</f>
        <v>0</v>
      </c>
      <c r="P32" s="132">
        <v>0</v>
      </c>
      <c r="Q32" s="132">
        <f>ROUND(E32*P32,5)</f>
        <v>0</v>
      </c>
      <c r="R32" s="132"/>
      <c r="S32" s="132"/>
      <c r="T32" s="133">
        <v>0.94199999999999995</v>
      </c>
      <c r="U32" s="132">
        <f>ROUND(E32*T32,2)</f>
        <v>7.64</v>
      </c>
      <c r="V32" s="134"/>
      <c r="W32" s="134"/>
      <c r="X32" s="134"/>
      <c r="Y32" s="134"/>
      <c r="Z32" s="134"/>
      <c r="AA32" s="134"/>
      <c r="AB32" s="134"/>
      <c r="AC32" s="134"/>
      <c r="AD32" s="134"/>
      <c r="AE32" s="134" t="s">
        <v>88</v>
      </c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</row>
    <row r="33" spans="1:60" outlineLevel="1" x14ac:dyDescent="0.25">
      <c r="A33" s="125"/>
      <c r="B33" s="126"/>
      <c r="C33" s="135" t="s">
        <v>133</v>
      </c>
      <c r="D33" s="136"/>
      <c r="E33" s="137">
        <v>8.1120000000000001</v>
      </c>
      <c r="F33" s="130"/>
      <c r="G33" s="131"/>
      <c r="H33" s="131"/>
      <c r="I33" s="131"/>
      <c r="J33" s="131"/>
      <c r="K33" s="131"/>
      <c r="L33" s="131"/>
      <c r="M33" s="131"/>
      <c r="N33" s="132"/>
      <c r="O33" s="132"/>
      <c r="P33" s="132"/>
      <c r="Q33" s="132"/>
      <c r="R33" s="132"/>
      <c r="S33" s="132"/>
      <c r="T33" s="133"/>
      <c r="U33" s="132"/>
      <c r="V33" s="134"/>
      <c r="W33" s="134"/>
      <c r="X33" s="134"/>
      <c r="Y33" s="134"/>
      <c r="Z33" s="134"/>
      <c r="AA33" s="134"/>
      <c r="AB33" s="134"/>
      <c r="AC33" s="134"/>
      <c r="AD33" s="134"/>
      <c r="AE33" s="134" t="s">
        <v>90</v>
      </c>
      <c r="AF33" s="134">
        <v>0</v>
      </c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</row>
    <row r="34" spans="1:60" outlineLevel="1" x14ac:dyDescent="0.25">
      <c r="A34" s="125">
        <v>15</v>
      </c>
      <c r="B34" s="126" t="s">
        <v>134</v>
      </c>
      <c r="C34" s="127" t="s">
        <v>135</v>
      </c>
      <c r="D34" s="128" t="s">
        <v>132</v>
      </c>
      <c r="E34" s="129">
        <v>32.448</v>
      </c>
      <c r="F34" s="130"/>
      <c r="G34" s="131">
        <f>ROUND(E34*F34,2)</f>
        <v>0</v>
      </c>
      <c r="H34" s="130"/>
      <c r="I34" s="131">
        <f>ROUND(E34*H34,2)</f>
        <v>0</v>
      </c>
      <c r="J34" s="130"/>
      <c r="K34" s="131">
        <f>ROUND(E34*J34,2)</f>
        <v>0</v>
      </c>
      <c r="L34" s="131">
        <v>21</v>
      </c>
      <c r="M34" s="131">
        <f>G34*(1+L34/100)</f>
        <v>0</v>
      </c>
      <c r="N34" s="132">
        <v>0</v>
      </c>
      <c r="O34" s="132">
        <f>ROUND(E34*N34,5)</f>
        <v>0</v>
      </c>
      <c r="P34" s="132">
        <v>0</v>
      </c>
      <c r="Q34" s="132">
        <f>ROUND(E34*P34,5)</f>
        <v>0</v>
      </c>
      <c r="R34" s="132"/>
      <c r="S34" s="132"/>
      <c r="T34" s="133">
        <v>0.105</v>
      </c>
      <c r="U34" s="132">
        <f>ROUND(E34*T34,2)</f>
        <v>3.41</v>
      </c>
      <c r="V34" s="134"/>
      <c r="W34" s="134"/>
      <c r="X34" s="134"/>
      <c r="Y34" s="134"/>
      <c r="Z34" s="134"/>
      <c r="AA34" s="134"/>
      <c r="AB34" s="134"/>
      <c r="AC34" s="134"/>
      <c r="AD34" s="134"/>
      <c r="AE34" s="134" t="s">
        <v>88</v>
      </c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</row>
    <row r="35" spans="1:60" outlineLevel="1" x14ac:dyDescent="0.25">
      <c r="A35" s="125"/>
      <c r="B35" s="126"/>
      <c r="C35" s="135" t="s">
        <v>136</v>
      </c>
      <c r="D35" s="136"/>
      <c r="E35" s="137">
        <v>32.448</v>
      </c>
      <c r="F35" s="130"/>
      <c r="G35" s="131"/>
      <c r="H35" s="131"/>
      <c r="I35" s="131"/>
      <c r="J35" s="131"/>
      <c r="K35" s="131"/>
      <c r="L35" s="131"/>
      <c r="M35" s="131"/>
      <c r="N35" s="132"/>
      <c r="O35" s="132"/>
      <c r="P35" s="132"/>
      <c r="Q35" s="132"/>
      <c r="R35" s="132"/>
      <c r="S35" s="132"/>
      <c r="T35" s="133"/>
      <c r="U35" s="132"/>
      <c r="V35" s="134"/>
      <c r="W35" s="134"/>
      <c r="X35" s="134"/>
      <c r="Y35" s="134"/>
      <c r="Z35" s="134"/>
      <c r="AA35" s="134"/>
      <c r="AB35" s="134"/>
      <c r="AC35" s="134"/>
      <c r="AD35" s="134"/>
      <c r="AE35" s="134" t="s">
        <v>90</v>
      </c>
      <c r="AF35" s="134">
        <v>0</v>
      </c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</row>
    <row r="36" spans="1:60" outlineLevel="1" x14ac:dyDescent="0.25">
      <c r="A36" s="125">
        <v>16</v>
      </c>
      <c r="B36" s="126" t="s">
        <v>137</v>
      </c>
      <c r="C36" s="127" t="s">
        <v>138</v>
      </c>
      <c r="D36" s="128" t="s">
        <v>132</v>
      </c>
      <c r="E36" s="129">
        <v>8.1120000000000001</v>
      </c>
      <c r="F36" s="130"/>
      <c r="G36" s="131">
        <f>ROUND(E36*F36,2)</f>
        <v>0</v>
      </c>
      <c r="H36" s="130"/>
      <c r="I36" s="131">
        <f>ROUND(E36*H36,2)</f>
        <v>0</v>
      </c>
      <c r="J36" s="130"/>
      <c r="K36" s="131">
        <f>ROUND(E36*J36,2)</f>
        <v>0</v>
      </c>
      <c r="L36" s="131">
        <v>21</v>
      </c>
      <c r="M36" s="131">
        <f>G36*(1+L36/100)</f>
        <v>0</v>
      </c>
      <c r="N36" s="132">
        <v>0</v>
      </c>
      <c r="O36" s="132">
        <f>ROUND(E36*N36,5)</f>
        <v>0</v>
      </c>
      <c r="P36" s="132">
        <v>0</v>
      </c>
      <c r="Q36" s="132">
        <f>ROUND(E36*P36,5)</f>
        <v>0</v>
      </c>
      <c r="R36" s="132"/>
      <c r="S36" s="132"/>
      <c r="T36" s="133">
        <v>0.93300000000000005</v>
      </c>
      <c r="U36" s="132">
        <f>ROUND(E36*T36,2)</f>
        <v>7.57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 t="s">
        <v>88</v>
      </c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</row>
    <row r="37" spans="1:60" outlineLevel="1" x14ac:dyDescent="0.25">
      <c r="A37" s="125">
        <v>17</v>
      </c>
      <c r="B37" s="126" t="s">
        <v>139</v>
      </c>
      <c r="C37" s="127" t="s">
        <v>140</v>
      </c>
      <c r="D37" s="128" t="s">
        <v>132</v>
      </c>
      <c r="E37" s="129">
        <v>8.1120000000000001</v>
      </c>
      <c r="F37" s="130"/>
      <c r="G37" s="131">
        <f>ROUND(E37*F37,2)</f>
        <v>0</v>
      </c>
      <c r="H37" s="130"/>
      <c r="I37" s="131">
        <f>ROUND(E37*H37,2)</f>
        <v>0</v>
      </c>
      <c r="J37" s="130"/>
      <c r="K37" s="131">
        <f>ROUND(E37*J37,2)</f>
        <v>0</v>
      </c>
      <c r="L37" s="131">
        <v>21</v>
      </c>
      <c r="M37" s="131">
        <f>G37*(1+L37/100)</f>
        <v>0</v>
      </c>
      <c r="N37" s="132">
        <v>0</v>
      </c>
      <c r="O37" s="132">
        <f>ROUND(E37*N37,5)</f>
        <v>0</v>
      </c>
      <c r="P37" s="132">
        <v>0</v>
      </c>
      <c r="Q37" s="132">
        <f>ROUND(E37*P37,5)</f>
        <v>0</v>
      </c>
      <c r="R37" s="132"/>
      <c r="S37" s="132"/>
      <c r="T37" s="133">
        <v>0.49</v>
      </c>
      <c r="U37" s="132">
        <f>ROUND(E37*T37,2)</f>
        <v>3.97</v>
      </c>
      <c r="V37" s="134"/>
      <c r="W37" s="134"/>
      <c r="X37" s="134"/>
      <c r="Y37" s="134"/>
      <c r="Z37" s="134"/>
      <c r="AA37" s="134"/>
      <c r="AB37" s="134"/>
      <c r="AC37" s="134"/>
      <c r="AD37" s="134"/>
      <c r="AE37" s="134" t="s">
        <v>88</v>
      </c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</row>
    <row r="38" spans="1:60" outlineLevel="1" x14ac:dyDescent="0.25">
      <c r="A38" s="125">
        <v>18</v>
      </c>
      <c r="B38" s="126" t="s">
        <v>141</v>
      </c>
      <c r="C38" s="127" t="s">
        <v>142</v>
      </c>
      <c r="D38" s="128" t="s">
        <v>132</v>
      </c>
      <c r="E38" s="129">
        <v>194.68799999999999</v>
      </c>
      <c r="F38" s="130"/>
      <c r="G38" s="131">
        <f>ROUND(E38*F38,2)</f>
        <v>0</v>
      </c>
      <c r="H38" s="130"/>
      <c r="I38" s="131">
        <f>ROUND(E38*H38,2)</f>
        <v>0</v>
      </c>
      <c r="J38" s="130"/>
      <c r="K38" s="131">
        <f>ROUND(E38*J38,2)</f>
        <v>0</v>
      </c>
      <c r="L38" s="131">
        <v>21</v>
      </c>
      <c r="M38" s="131">
        <f>G38*(1+L38/100)</f>
        <v>0</v>
      </c>
      <c r="N38" s="132">
        <v>0</v>
      </c>
      <c r="O38" s="132">
        <f>ROUND(E38*N38,5)</f>
        <v>0</v>
      </c>
      <c r="P38" s="132">
        <v>0</v>
      </c>
      <c r="Q38" s="132">
        <f>ROUND(E38*P38,5)</f>
        <v>0</v>
      </c>
      <c r="R38" s="132"/>
      <c r="S38" s="132"/>
      <c r="T38" s="133">
        <v>0</v>
      </c>
      <c r="U38" s="132">
        <f>ROUND(E38*T38,2)</f>
        <v>0</v>
      </c>
      <c r="V38" s="134"/>
      <c r="W38" s="134"/>
      <c r="X38" s="134"/>
      <c r="Y38" s="134"/>
      <c r="Z38" s="134"/>
      <c r="AA38" s="134"/>
      <c r="AB38" s="134"/>
      <c r="AC38" s="134"/>
      <c r="AD38" s="134"/>
      <c r="AE38" s="134" t="s">
        <v>88</v>
      </c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</row>
    <row r="39" spans="1:60" outlineLevel="1" x14ac:dyDescent="0.25">
      <c r="A39" s="125"/>
      <c r="B39" s="126"/>
      <c r="C39" s="135" t="s">
        <v>143</v>
      </c>
      <c r="D39" s="136"/>
      <c r="E39" s="137">
        <v>194.68799999999999</v>
      </c>
      <c r="F39" s="130"/>
      <c r="G39" s="131"/>
      <c r="H39" s="131"/>
      <c r="I39" s="131"/>
      <c r="J39" s="131"/>
      <c r="K39" s="131"/>
      <c r="L39" s="131"/>
      <c r="M39" s="131"/>
      <c r="N39" s="132"/>
      <c r="O39" s="132"/>
      <c r="P39" s="132"/>
      <c r="Q39" s="132"/>
      <c r="R39" s="132"/>
      <c r="S39" s="132"/>
      <c r="T39" s="133"/>
      <c r="U39" s="132"/>
      <c r="V39" s="134"/>
      <c r="W39" s="134"/>
      <c r="X39" s="134"/>
      <c r="Y39" s="134"/>
      <c r="Z39" s="134"/>
      <c r="AA39" s="134"/>
      <c r="AB39" s="134"/>
      <c r="AC39" s="134"/>
      <c r="AD39" s="134"/>
      <c r="AE39" s="134" t="s">
        <v>90</v>
      </c>
      <c r="AF39" s="134">
        <v>0</v>
      </c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</row>
    <row r="40" spans="1:60" outlineLevel="1" x14ac:dyDescent="0.25">
      <c r="A40" s="125">
        <v>19</v>
      </c>
      <c r="B40" s="126" t="s">
        <v>144</v>
      </c>
      <c r="C40" s="127" t="s">
        <v>145</v>
      </c>
      <c r="D40" s="128" t="s">
        <v>132</v>
      </c>
      <c r="E40" s="129">
        <v>8.1120000000000001</v>
      </c>
      <c r="F40" s="130"/>
      <c r="G40" s="131">
        <f>ROUND(E40*F40,2)</f>
        <v>0</v>
      </c>
      <c r="H40" s="130"/>
      <c r="I40" s="131">
        <f>ROUND(E40*H40,2)</f>
        <v>0</v>
      </c>
      <c r="J40" s="130"/>
      <c r="K40" s="131">
        <f>ROUND(E40*J40,2)</f>
        <v>0</v>
      </c>
      <c r="L40" s="131">
        <v>21</v>
      </c>
      <c r="M40" s="131">
        <f>G40*(1+L40/100)</f>
        <v>0</v>
      </c>
      <c r="N40" s="132">
        <v>0</v>
      </c>
      <c r="O40" s="132">
        <f>ROUND(E40*N40,5)</f>
        <v>0</v>
      </c>
      <c r="P40" s="132">
        <v>0</v>
      </c>
      <c r="Q40" s="132">
        <f>ROUND(E40*P40,5)</f>
        <v>0</v>
      </c>
      <c r="R40" s="132"/>
      <c r="S40" s="132"/>
      <c r="T40" s="133">
        <v>0</v>
      </c>
      <c r="U40" s="132">
        <f>ROUND(E40*T40,2)</f>
        <v>0</v>
      </c>
      <c r="V40" s="134"/>
      <c r="W40" s="134"/>
      <c r="X40" s="134"/>
      <c r="Y40" s="134"/>
      <c r="Z40" s="134"/>
      <c r="AA40" s="134"/>
      <c r="AB40" s="134"/>
      <c r="AC40" s="134"/>
      <c r="AD40" s="134"/>
      <c r="AE40" s="134" t="s">
        <v>88</v>
      </c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</row>
    <row r="41" spans="1:60" x14ac:dyDescent="0.25">
      <c r="A41" s="138" t="s">
        <v>81</v>
      </c>
      <c r="B41" s="139" t="s">
        <v>146</v>
      </c>
      <c r="C41" s="140" t="s">
        <v>147</v>
      </c>
      <c r="D41" s="141"/>
      <c r="E41" s="142"/>
      <c r="F41" s="143"/>
      <c r="G41" s="143">
        <f>SUMIF(AE42:AE43,"&lt;&gt;NOR",G42:G43)</f>
        <v>0</v>
      </c>
      <c r="H41" s="143"/>
      <c r="I41" s="143">
        <f>SUM(I42:I43)</f>
        <v>0</v>
      </c>
      <c r="J41" s="143"/>
      <c r="K41" s="143">
        <f>SUM(K42:K43)</f>
        <v>0</v>
      </c>
      <c r="L41" s="143"/>
      <c r="M41" s="143">
        <f>SUM(M42:M43)</f>
        <v>0</v>
      </c>
      <c r="N41" s="144"/>
      <c r="O41" s="144">
        <f>SUM(O42:O43)</f>
        <v>0</v>
      </c>
      <c r="P41" s="144"/>
      <c r="Q41" s="144">
        <f>SUM(Q42:Q43)</f>
        <v>0</v>
      </c>
      <c r="R41" s="144"/>
      <c r="S41" s="144"/>
      <c r="T41" s="145"/>
      <c r="U41" s="144">
        <f>SUM(U42:U43)</f>
        <v>6.35</v>
      </c>
      <c r="AE41" t="s">
        <v>84</v>
      </c>
    </row>
    <row r="42" spans="1:60" outlineLevel="1" x14ac:dyDescent="0.25">
      <c r="A42" s="125">
        <v>20</v>
      </c>
      <c r="B42" s="126" t="s">
        <v>148</v>
      </c>
      <c r="C42" s="127" t="s">
        <v>149</v>
      </c>
      <c r="D42" s="128" t="s">
        <v>132</v>
      </c>
      <c r="E42" s="129">
        <v>6.7654800000000002</v>
      </c>
      <c r="F42" s="130"/>
      <c r="G42" s="131">
        <f>ROUND(E42*F42,2)</f>
        <v>0</v>
      </c>
      <c r="H42" s="130"/>
      <c r="I42" s="131">
        <f>ROUND(E42*H42,2)</f>
        <v>0</v>
      </c>
      <c r="J42" s="130"/>
      <c r="K42" s="131">
        <f>ROUND(E42*J42,2)</f>
        <v>0</v>
      </c>
      <c r="L42" s="131">
        <v>21</v>
      </c>
      <c r="M42" s="131">
        <f>G42*(1+L42/100)</f>
        <v>0</v>
      </c>
      <c r="N42" s="132">
        <v>0</v>
      </c>
      <c r="O42" s="132">
        <f>ROUND(E42*N42,5)</f>
        <v>0</v>
      </c>
      <c r="P42" s="132">
        <v>0</v>
      </c>
      <c r="Q42" s="132">
        <f>ROUND(E42*P42,5)</f>
        <v>0</v>
      </c>
      <c r="R42" s="132"/>
      <c r="S42" s="132"/>
      <c r="T42" s="133">
        <v>0.9385</v>
      </c>
      <c r="U42" s="132">
        <f>ROUND(E42*T42,2)</f>
        <v>6.35</v>
      </c>
      <c r="V42" s="134"/>
      <c r="W42" s="134"/>
      <c r="X42" s="134"/>
      <c r="Y42" s="134"/>
      <c r="Z42" s="134"/>
      <c r="AA42" s="134"/>
      <c r="AB42" s="134"/>
      <c r="AC42" s="134"/>
      <c r="AD42" s="134"/>
      <c r="AE42" s="134" t="s">
        <v>88</v>
      </c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</row>
    <row r="43" spans="1:60" outlineLevel="1" x14ac:dyDescent="0.25">
      <c r="A43" s="125"/>
      <c r="B43" s="126"/>
      <c r="C43" s="135" t="s">
        <v>150</v>
      </c>
      <c r="D43" s="136"/>
      <c r="E43" s="137">
        <v>6.7654800000000002</v>
      </c>
      <c r="F43" s="204"/>
      <c r="G43" s="131"/>
      <c r="H43" s="131"/>
      <c r="I43" s="131"/>
      <c r="J43" s="131"/>
      <c r="K43" s="131"/>
      <c r="L43" s="131"/>
      <c r="M43" s="131"/>
      <c r="N43" s="132"/>
      <c r="O43" s="132"/>
      <c r="P43" s="132"/>
      <c r="Q43" s="132"/>
      <c r="R43" s="132"/>
      <c r="S43" s="132"/>
      <c r="T43" s="133"/>
      <c r="U43" s="132"/>
      <c r="V43" s="134"/>
      <c r="W43" s="134"/>
      <c r="X43" s="134"/>
      <c r="Y43" s="134"/>
      <c r="Z43" s="134"/>
      <c r="AA43" s="134"/>
      <c r="AB43" s="134"/>
      <c r="AC43" s="134"/>
      <c r="AD43" s="134"/>
      <c r="AE43" s="134" t="s">
        <v>90</v>
      </c>
      <c r="AF43" s="134">
        <v>0</v>
      </c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</row>
    <row r="44" spans="1:60" x14ac:dyDescent="0.25">
      <c r="A44" s="138" t="s">
        <v>81</v>
      </c>
      <c r="B44" s="139" t="s">
        <v>151</v>
      </c>
      <c r="C44" s="140" t="s">
        <v>152</v>
      </c>
      <c r="D44" s="141"/>
      <c r="E44" s="142"/>
      <c r="F44" s="143"/>
      <c r="G44" s="143">
        <f>SUMIF(AE45:AE52,"&lt;&gt;NOR",G45:G52)</f>
        <v>0</v>
      </c>
      <c r="H44" s="143"/>
      <c r="I44" s="143">
        <f>SUM(I45:I52)</f>
        <v>0</v>
      </c>
      <c r="J44" s="143"/>
      <c r="K44" s="143">
        <f>SUM(K45:K52)</f>
        <v>0</v>
      </c>
      <c r="L44" s="143"/>
      <c r="M44" s="143">
        <f>SUM(M45:M52)</f>
        <v>0</v>
      </c>
      <c r="N44" s="144"/>
      <c r="O44" s="144">
        <f>SUM(O45:O52)</f>
        <v>0.25140000000000001</v>
      </c>
      <c r="P44" s="144"/>
      <c r="Q44" s="144">
        <f>SUM(Q45:Q52)</f>
        <v>0</v>
      </c>
      <c r="R44" s="144"/>
      <c r="S44" s="144"/>
      <c r="T44" s="145"/>
      <c r="U44" s="144">
        <f>SUM(U45:U52)</f>
        <v>40.269999999999996</v>
      </c>
      <c r="AE44" t="s">
        <v>84</v>
      </c>
    </row>
    <row r="45" spans="1:60" outlineLevel="1" x14ac:dyDescent="0.25">
      <c r="A45" s="125">
        <v>21</v>
      </c>
      <c r="B45" s="126" t="s">
        <v>82</v>
      </c>
      <c r="C45" s="127" t="s">
        <v>153</v>
      </c>
      <c r="D45" s="128" t="s">
        <v>154</v>
      </c>
      <c r="E45" s="129">
        <v>1</v>
      </c>
      <c r="F45" s="130"/>
      <c r="G45" s="131">
        <f t="shared" ref="G45:G52" si="7">ROUND(E45*F45,2)</f>
        <v>0</v>
      </c>
      <c r="H45" s="130"/>
      <c r="I45" s="131">
        <f t="shared" ref="I45:I52" si="8">ROUND(E45*H45,2)</f>
        <v>0</v>
      </c>
      <c r="J45" s="130"/>
      <c r="K45" s="131">
        <f t="shared" ref="K45:K52" si="9">ROUND(E45*J45,2)</f>
        <v>0</v>
      </c>
      <c r="L45" s="131">
        <v>21</v>
      </c>
      <c r="M45" s="131">
        <f t="shared" ref="M45:M52" si="10">G45*(1+L45/100)</f>
        <v>0</v>
      </c>
      <c r="N45" s="132">
        <v>0</v>
      </c>
      <c r="O45" s="132">
        <f t="shared" ref="O45:O52" si="11">ROUND(E45*N45,5)</f>
        <v>0</v>
      </c>
      <c r="P45" s="132">
        <v>0</v>
      </c>
      <c r="Q45" s="132">
        <f t="shared" ref="Q45:Q52" si="12">ROUND(E45*P45,5)</f>
        <v>0</v>
      </c>
      <c r="R45" s="132"/>
      <c r="S45" s="132"/>
      <c r="T45" s="133">
        <v>0</v>
      </c>
      <c r="U45" s="132">
        <f t="shared" ref="U45:U52" si="13">ROUND(E45*T45,2)</f>
        <v>0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 t="s">
        <v>88</v>
      </c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</row>
    <row r="46" spans="1:60" outlineLevel="1" x14ac:dyDescent="0.25">
      <c r="A46" s="125">
        <v>22</v>
      </c>
      <c r="B46" s="126" t="s">
        <v>155</v>
      </c>
      <c r="C46" s="127" t="s">
        <v>156</v>
      </c>
      <c r="D46" s="128" t="s">
        <v>120</v>
      </c>
      <c r="E46" s="129">
        <v>60</v>
      </c>
      <c r="F46" s="130"/>
      <c r="G46" s="131">
        <f t="shared" si="7"/>
        <v>0</v>
      </c>
      <c r="H46" s="130"/>
      <c r="I46" s="131">
        <f t="shared" si="8"/>
        <v>0</v>
      </c>
      <c r="J46" s="130"/>
      <c r="K46" s="131">
        <f t="shared" si="9"/>
        <v>0</v>
      </c>
      <c r="L46" s="131">
        <v>21</v>
      </c>
      <c r="M46" s="131">
        <f t="shared" si="10"/>
        <v>0</v>
      </c>
      <c r="N46" s="132">
        <v>4.0299999999999997E-3</v>
      </c>
      <c r="O46" s="132">
        <f t="shared" si="11"/>
        <v>0.24179999999999999</v>
      </c>
      <c r="P46" s="132">
        <v>0</v>
      </c>
      <c r="Q46" s="132">
        <f t="shared" si="12"/>
        <v>0</v>
      </c>
      <c r="R46" s="132"/>
      <c r="S46" s="132"/>
      <c r="T46" s="133">
        <v>0.6</v>
      </c>
      <c r="U46" s="132">
        <f t="shared" si="13"/>
        <v>36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 t="s">
        <v>88</v>
      </c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</row>
    <row r="47" spans="1:60" outlineLevel="1" x14ac:dyDescent="0.25">
      <c r="A47" s="125">
        <v>23</v>
      </c>
      <c r="B47" s="126" t="s">
        <v>157</v>
      </c>
      <c r="C47" s="127" t="s">
        <v>158</v>
      </c>
      <c r="D47" s="128" t="s">
        <v>129</v>
      </c>
      <c r="E47" s="129">
        <v>8</v>
      </c>
      <c r="F47" s="130"/>
      <c r="G47" s="131">
        <f t="shared" si="7"/>
        <v>0</v>
      </c>
      <c r="H47" s="130"/>
      <c r="I47" s="131">
        <f t="shared" si="8"/>
        <v>0</v>
      </c>
      <c r="J47" s="130"/>
      <c r="K47" s="131">
        <f t="shared" si="9"/>
        <v>0</v>
      </c>
      <c r="L47" s="131">
        <v>21</v>
      </c>
      <c r="M47" s="131">
        <f t="shared" si="10"/>
        <v>0</v>
      </c>
      <c r="N47" s="132">
        <v>1.1999999999999999E-3</v>
      </c>
      <c r="O47" s="132">
        <f t="shared" si="11"/>
        <v>9.5999999999999992E-3</v>
      </c>
      <c r="P47" s="132">
        <v>0</v>
      </c>
      <c r="Q47" s="132">
        <f t="shared" si="12"/>
        <v>0</v>
      </c>
      <c r="R47" s="132"/>
      <c r="S47" s="132"/>
      <c r="T47" s="133">
        <v>0.5333</v>
      </c>
      <c r="U47" s="132">
        <f t="shared" si="13"/>
        <v>4.2699999999999996</v>
      </c>
      <c r="V47" s="134"/>
      <c r="W47" s="134"/>
      <c r="X47" s="134"/>
      <c r="Y47" s="134"/>
      <c r="Z47" s="134"/>
      <c r="AA47" s="134"/>
      <c r="AB47" s="134"/>
      <c r="AC47" s="134"/>
      <c r="AD47" s="134"/>
      <c r="AE47" s="134" t="s">
        <v>88</v>
      </c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</row>
    <row r="48" spans="1:60" outlineLevel="1" x14ac:dyDescent="0.25">
      <c r="A48" s="125">
        <v>24</v>
      </c>
      <c r="B48" s="126" t="s">
        <v>159</v>
      </c>
      <c r="C48" s="127" t="s">
        <v>160</v>
      </c>
      <c r="D48" s="128" t="s">
        <v>154</v>
      </c>
      <c r="E48" s="129">
        <v>1</v>
      </c>
      <c r="F48" s="130"/>
      <c r="G48" s="131">
        <f t="shared" si="7"/>
        <v>0</v>
      </c>
      <c r="H48" s="130"/>
      <c r="I48" s="131">
        <f t="shared" si="8"/>
        <v>0</v>
      </c>
      <c r="J48" s="130"/>
      <c r="K48" s="131">
        <f t="shared" si="9"/>
        <v>0</v>
      </c>
      <c r="L48" s="131">
        <v>21</v>
      </c>
      <c r="M48" s="131">
        <f t="shared" si="10"/>
        <v>0</v>
      </c>
      <c r="N48" s="132">
        <v>0</v>
      </c>
      <c r="O48" s="132">
        <f t="shared" si="11"/>
        <v>0</v>
      </c>
      <c r="P48" s="132">
        <v>0</v>
      </c>
      <c r="Q48" s="132">
        <f t="shared" si="12"/>
        <v>0</v>
      </c>
      <c r="R48" s="132"/>
      <c r="S48" s="132"/>
      <c r="T48" s="133">
        <v>0</v>
      </c>
      <c r="U48" s="132">
        <f t="shared" si="13"/>
        <v>0</v>
      </c>
      <c r="V48" s="134"/>
      <c r="W48" s="134"/>
      <c r="X48" s="134"/>
      <c r="Y48" s="134"/>
      <c r="Z48" s="134"/>
      <c r="AA48" s="134"/>
      <c r="AB48" s="134"/>
      <c r="AC48" s="134"/>
      <c r="AD48" s="134"/>
      <c r="AE48" s="134" t="s">
        <v>88</v>
      </c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</row>
    <row r="49" spans="1:60" outlineLevel="1" x14ac:dyDescent="0.25">
      <c r="A49" s="125">
        <v>25</v>
      </c>
      <c r="B49" s="126" t="s">
        <v>161</v>
      </c>
      <c r="C49" s="127" t="s">
        <v>162</v>
      </c>
      <c r="D49" s="128" t="s">
        <v>129</v>
      </c>
      <c r="E49" s="129">
        <v>8</v>
      </c>
      <c r="F49" s="130"/>
      <c r="G49" s="131">
        <f t="shared" si="7"/>
        <v>0</v>
      </c>
      <c r="H49" s="130"/>
      <c r="I49" s="131">
        <f t="shared" si="8"/>
        <v>0</v>
      </c>
      <c r="J49" s="130"/>
      <c r="K49" s="131">
        <f t="shared" si="9"/>
        <v>0</v>
      </c>
      <c r="L49" s="131">
        <v>21</v>
      </c>
      <c r="M49" s="131">
        <f t="shared" si="10"/>
        <v>0</v>
      </c>
      <c r="N49" s="132">
        <v>0</v>
      </c>
      <c r="O49" s="132">
        <f t="shared" si="11"/>
        <v>0</v>
      </c>
      <c r="P49" s="132">
        <v>0</v>
      </c>
      <c r="Q49" s="132">
        <f t="shared" si="12"/>
        <v>0</v>
      </c>
      <c r="R49" s="132"/>
      <c r="S49" s="132"/>
      <c r="T49" s="133">
        <v>0</v>
      </c>
      <c r="U49" s="132">
        <f t="shared" si="13"/>
        <v>0</v>
      </c>
      <c r="V49" s="134"/>
      <c r="W49" s="134"/>
      <c r="X49" s="134"/>
      <c r="Y49" s="134"/>
      <c r="Z49" s="134"/>
      <c r="AA49" s="134"/>
      <c r="AB49" s="134"/>
      <c r="AC49" s="134"/>
      <c r="AD49" s="134"/>
      <c r="AE49" s="134" t="s">
        <v>88</v>
      </c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</row>
    <row r="50" spans="1:60" outlineLevel="1" x14ac:dyDescent="0.25">
      <c r="A50" s="125">
        <v>26</v>
      </c>
      <c r="B50" s="126" t="s">
        <v>163</v>
      </c>
      <c r="C50" s="127" t="s">
        <v>164</v>
      </c>
      <c r="D50" s="128" t="s">
        <v>154</v>
      </c>
      <c r="E50" s="129">
        <v>1</v>
      </c>
      <c r="F50" s="130"/>
      <c r="G50" s="131">
        <f t="shared" si="7"/>
        <v>0</v>
      </c>
      <c r="H50" s="130"/>
      <c r="I50" s="131">
        <f t="shared" si="8"/>
        <v>0</v>
      </c>
      <c r="J50" s="130"/>
      <c r="K50" s="131">
        <f t="shared" si="9"/>
        <v>0</v>
      </c>
      <c r="L50" s="131">
        <v>21</v>
      </c>
      <c r="M50" s="131">
        <f t="shared" si="10"/>
        <v>0</v>
      </c>
      <c r="N50" s="132">
        <v>0</v>
      </c>
      <c r="O50" s="132">
        <f t="shared" si="11"/>
        <v>0</v>
      </c>
      <c r="P50" s="132">
        <v>0</v>
      </c>
      <c r="Q50" s="132">
        <f t="shared" si="12"/>
        <v>0</v>
      </c>
      <c r="R50" s="132"/>
      <c r="S50" s="132"/>
      <c r="T50" s="133">
        <v>0</v>
      </c>
      <c r="U50" s="132">
        <f t="shared" si="13"/>
        <v>0</v>
      </c>
      <c r="V50" s="134"/>
      <c r="W50" s="134"/>
      <c r="X50" s="134"/>
      <c r="Y50" s="134"/>
      <c r="Z50" s="134"/>
      <c r="AA50" s="134"/>
      <c r="AB50" s="134"/>
      <c r="AC50" s="134"/>
      <c r="AD50" s="134"/>
      <c r="AE50" s="134" t="s">
        <v>88</v>
      </c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</row>
    <row r="51" spans="1:60" outlineLevel="1" x14ac:dyDescent="0.25">
      <c r="A51" s="125">
        <v>27</v>
      </c>
      <c r="B51" s="126" t="s">
        <v>165</v>
      </c>
      <c r="C51" s="127" t="s">
        <v>166</v>
      </c>
      <c r="D51" s="128" t="s">
        <v>154</v>
      </c>
      <c r="E51" s="129">
        <v>1</v>
      </c>
      <c r="F51" s="130"/>
      <c r="G51" s="131">
        <f t="shared" si="7"/>
        <v>0</v>
      </c>
      <c r="H51" s="130"/>
      <c r="I51" s="131">
        <f t="shared" si="8"/>
        <v>0</v>
      </c>
      <c r="J51" s="130"/>
      <c r="K51" s="131">
        <f t="shared" si="9"/>
        <v>0</v>
      </c>
      <c r="L51" s="131">
        <v>21</v>
      </c>
      <c r="M51" s="131">
        <f t="shared" si="10"/>
        <v>0</v>
      </c>
      <c r="N51" s="132">
        <v>0</v>
      </c>
      <c r="O51" s="132">
        <f t="shared" si="11"/>
        <v>0</v>
      </c>
      <c r="P51" s="132">
        <v>0</v>
      </c>
      <c r="Q51" s="132">
        <f t="shared" si="12"/>
        <v>0</v>
      </c>
      <c r="R51" s="132"/>
      <c r="S51" s="132"/>
      <c r="T51" s="133">
        <v>0</v>
      </c>
      <c r="U51" s="132">
        <f t="shared" si="13"/>
        <v>0</v>
      </c>
      <c r="V51" s="134"/>
      <c r="W51" s="134"/>
      <c r="X51" s="134"/>
      <c r="Y51" s="134"/>
      <c r="Z51" s="134"/>
      <c r="AA51" s="134"/>
      <c r="AB51" s="134"/>
      <c r="AC51" s="134"/>
      <c r="AD51" s="134"/>
      <c r="AE51" s="134" t="s">
        <v>88</v>
      </c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</row>
    <row r="52" spans="1:60" outlineLevel="1" x14ac:dyDescent="0.25">
      <c r="A52" s="125">
        <v>28</v>
      </c>
      <c r="B52" s="126" t="s">
        <v>167</v>
      </c>
      <c r="C52" s="127" t="s">
        <v>168</v>
      </c>
      <c r="D52" s="128" t="s">
        <v>28</v>
      </c>
      <c r="E52" s="129">
        <v>855.68</v>
      </c>
      <c r="F52" s="130"/>
      <c r="G52" s="131">
        <f t="shared" si="7"/>
        <v>0</v>
      </c>
      <c r="H52" s="130"/>
      <c r="I52" s="131">
        <f t="shared" si="8"/>
        <v>0</v>
      </c>
      <c r="J52" s="130"/>
      <c r="K52" s="131">
        <f t="shared" si="9"/>
        <v>0</v>
      </c>
      <c r="L52" s="131">
        <v>21</v>
      </c>
      <c r="M52" s="131">
        <f t="shared" si="10"/>
        <v>0</v>
      </c>
      <c r="N52" s="132">
        <v>0</v>
      </c>
      <c r="O52" s="132">
        <f t="shared" si="11"/>
        <v>0</v>
      </c>
      <c r="P52" s="132">
        <v>0</v>
      </c>
      <c r="Q52" s="132">
        <f t="shared" si="12"/>
        <v>0</v>
      </c>
      <c r="R52" s="132"/>
      <c r="S52" s="132"/>
      <c r="T52" s="133">
        <v>0</v>
      </c>
      <c r="U52" s="132">
        <f t="shared" si="13"/>
        <v>0</v>
      </c>
      <c r="V52" s="134"/>
      <c r="W52" s="134"/>
      <c r="X52" s="134"/>
      <c r="Y52" s="134"/>
      <c r="Z52" s="134"/>
      <c r="AA52" s="134"/>
      <c r="AB52" s="134"/>
      <c r="AC52" s="134"/>
      <c r="AD52" s="134"/>
      <c r="AE52" s="134" t="s">
        <v>88</v>
      </c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</row>
    <row r="53" spans="1:60" x14ac:dyDescent="0.25">
      <c r="A53" s="138" t="s">
        <v>81</v>
      </c>
      <c r="B53" s="139" t="s">
        <v>23</v>
      </c>
      <c r="C53" s="140" t="s">
        <v>24</v>
      </c>
      <c r="D53" s="141"/>
      <c r="E53" s="142"/>
      <c r="F53" s="143"/>
      <c r="G53" s="143">
        <f>SUMIF(AE54:AE59,"&lt;&gt;NOR",G54:G59)</f>
        <v>0</v>
      </c>
      <c r="H53" s="143"/>
      <c r="I53" s="143">
        <f>SUM(I54:I59)</f>
        <v>0</v>
      </c>
      <c r="J53" s="143"/>
      <c r="K53" s="143">
        <f>SUM(K54:K59)</f>
        <v>0</v>
      </c>
      <c r="L53" s="143"/>
      <c r="M53" s="143">
        <f>SUM(M54:M59)</f>
        <v>0</v>
      </c>
      <c r="N53" s="144"/>
      <c r="O53" s="144">
        <f>SUM(O54:O59)</f>
        <v>0</v>
      </c>
      <c r="P53" s="144"/>
      <c r="Q53" s="144">
        <f>SUM(Q54:Q59)</f>
        <v>0</v>
      </c>
      <c r="R53" s="144"/>
      <c r="S53" s="144"/>
      <c r="T53" s="145"/>
      <c r="U53" s="144">
        <f>SUM(U54:U59)</f>
        <v>0</v>
      </c>
      <c r="AE53" t="s">
        <v>84</v>
      </c>
    </row>
    <row r="54" spans="1:60" outlineLevel="1" x14ac:dyDescent="0.25">
      <c r="A54" s="125">
        <v>29</v>
      </c>
      <c r="B54" s="126" t="s">
        <v>169</v>
      </c>
      <c r="C54" s="127" t="s">
        <v>170</v>
      </c>
      <c r="D54" s="128" t="s">
        <v>171</v>
      </c>
      <c r="E54" s="129">
        <v>1</v>
      </c>
      <c r="F54" s="130"/>
      <c r="G54" s="131">
        <f t="shared" ref="G54:G59" si="14">ROUND(E54*F54,2)</f>
        <v>0</v>
      </c>
      <c r="H54" s="130"/>
      <c r="I54" s="131">
        <f t="shared" ref="I54:I59" si="15">ROUND(E54*H54,2)</f>
        <v>0</v>
      </c>
      <c r="J54" s="130"/>
      <c r="K54" s="131">
        <f t="shared" ref="K54:K59" si="16">ROUND(E54*J54,2)</f>
        <v>0</v>
      </c>
      <c r="L54" s="131">
        <v>21</v>
      </c>
      <c r="M54" s="131">
        <f t="shared" ref="M54:M59" si="17">G54*(1+L54/100)</f>
        <v>0</v>
      </c>
      <c r="N54" s="132">
        <v>0</v>
      </c>
      <c r="O54" s="132">
        <f t="shared" ref="O54:O59" si="18">ROUND(E54*N54,5)</f>
        <v>0</v>
      </c>
      <c r="P54" s="132">
        <v>0</v>
      </c>
      <c r="Q54" s="132">
        <f t="shared" ref="Q54:Q59" si="19">ROUND(E54*P54,5)</f>
        <v>0</v>
      </c>
      <c r="R54" s="132"/>
      <c r="S54" s="132"/>
      <c r="T54" s="133">
        <v>0</v>
      </c>
      <c r="U54" s="132">
        <f t="shared" ref="U54:U59" si="20">ROUND(E54*T54,2)</f>
        <v>0</v>
      </c>
      <c r="V54" s="134"/>
      <c r="W54" s="134"/>
      <c r="X54" s="134"/>
      <c r="Y54" s="134"/>
      <c r="Z54" s="134"/>
      <c r="AA54" s="134"/>
      <c r="AB54" s="134"/>
      <c r="AC54" s="134"/>
      <c r="AD54" s="134"/>
      <c r="AE54" s="134" t="s">
        <v>88</v>
      </c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</row>
    <row r="55" spans="1:60" outlineLevel="1" x14ac:dyDescent="0.25">
      <c r="A55" s="125">
        <v>30</v>
      </c>
      <c r="B55" s="126" t="s">
        <v>172</v>
      </c>
      <c r="C55" s="127" t="s">
        <v>173</v>
      </c>
      <c r="D55" s="128" t="s">
        <v>171</v>
      </c>
      <c r="E55" s="129">
        <v>1</v>
      </c>
      <c r="F55" s="130"/>
      <c r="G55" s="131">
        <f t="shared" si="14"/>
        <v>0</v>
      </c>
      <c r="H55" s="130"/>
      <c r="I55" s="131">
        <f t="shared" si="15"/>
        <v>0</v>
      </c>
      <c r="J55" s="130"/>
      <c r="K55" s="131">
        <f t="shared" si="16"/>
        <v>0</v>
      </c>
      <c r="L55" s="131">
        <v>21</v>
      </c>
      <c r="M55" s="131">
        <f t="shared" si="17"/>
        <v>0</v>
      </c>
      <c r="N55" s="132">
        <v>0</v>
      </c>
      <c r="O55" s="132">
        <f t="shared" si="18"/>
        <v>0</v>
      </c>
      <c r="P55" s="132">
        <v>0</v>
      </c>
      <c r="Q55" s="132">
        <f t="shared" si="19"/>
        <v>0</v>
      </c>
      <c r="R55" s="132"/>
      <c r="S55" s="132"/>
      <c r="T55" s="133">
        <v>0</v>
      </c>
      <c r="U55" s="132">
        <f t="shared" si="20"/>
        <v>0</v>
      </c>
      <c r="V55" s="134"/>
      <c r="W55" s="134"/>
      <c r="X55" s="134"/>
      <c r="Y55" s="134"/>
      <c r="Z55" s="134"/>
      <c r="AA55" s="134"/>
      <c r="AB55" s="134"/>
      <c r="AC55" s="134"/>
      <c r="AD55" s="134"/>
      <c r="AE55" s="134" t="s">
        <v>88</v>
      </c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</row>
    <row r="56" spans="1:60" outlineLevel="1" x14ac:dyDescent="0.25">
      <c r="A56" s="125">
        <v>31</v>
      </c>
      <c r="B56" s="126" t="s">
        <v>174</v>
      </c>
      <c r="C56" s="127" t="s">
        <v>175</v>
      </c>
      <c r="D56" s="128" t="s">
        <v>171</v>
      </c>
      <c r="E56" s="129">
        <v>1</v>
      </c>
      <c r="F56" s="130"/>
      <c r="G56" s="131">
        <f t="shared" si="14"/>
        <v>0</v>
      </c>
      <c r="H56" s="130"/>
      <c r="I56" s="131">
        <f t="shared" si="15"/>
        <v>0</v>
      </c>
      <c r="J56" s="130"/>
      <c r="K56" s="131">
        <f t="shared" si="16"/>
        <v>0</v>
      </c>
      <c r="L56" s="131">
        <v>21</v>
      </c>
      <c r="M56" s="131">
        <f t="shared" si="17"/>
        <v>0</v>
      </c>
      <c r="N56" s="132">
        <v>0</v>
      </c>
      <c r="O56" s="132">
        <f t="shared" si="18"/>
        <v>0</v>
      </c>
      <c r="P56" s="132">
        <v>0</v>
      </c>
      <c r="Q56" s="132">
        <f t="shared" si="19"/>
        <v>0</v>
      </c>
      <c r="R56" s="132"/>
      <c r="S56" s="132"/>
      <c r="T56" s="133">
        <v>0</v>
      </c>
      <c r="U56" s="132">
        <f t="shared" si="20"/>
        <v>0</v>
      </c>
      <c r="V56" s="134"/>
      <c r="W56" s="134"/>
      <c r="X56" s="134"/>
      <c r="Y56" s="134"/>
      <c r="Z56" s="134"/>
      <c r="AA56" s="134"/>
      <c r="AB56" s="134"/>
      <c r="AC56" s="134"/>
      <c r="AD56" s="134"/>
      <c r="AE56" s="134" t="s">
        <v>88</v>
      </c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</row>
    <row r="57" spans="1:60" outlineLevel="1" x14ac:dyDescent="0.25">
      <c r="A57" s="125">
        <v>32</v>
      </c>
      <c r="B57" s="126" t="s">
        <v>176</v>
      </c>
      <c r="C57" s="127" t="s">
        <v>177</v>
      </c>
      <c r="D57" s="128" t="s">
        <v>171</v>
      </c>
      <c r="E57" s="129">
        <v>1</v>
      </c>
      <c r="F57" s="130"/>
      <c r="G57" s="131">
        <f t="shared" si="14"/>
        <v>0</v>
      </c>
      <c r="H57" s="130"/>
      <c r="I57" s="131">
        <f t="shared" si="15"/>
        <v>0</v>
      </c>
      <c r="J57" s="130"/>
      <c r="K57" s="131">
        <f t="shared" si="16"/>
        <v>0</v>
      </c>
      <c r="L57" s="131">
        <v>21</v>
      </c>
      <c r="M57" s="131">
        <f t="shared" si="17"/>
        <v>0</v>
      </c>
      <c r="N57" s="132">
        <v>0</v>
      </c>
      <c r="O57" s="132">
        <f t="shared" si="18"/>
        <v>0</v>
      </c>
      <c r="P57" s="132">
        <v>0</v>
      </c>
      <c r="Q57" s="132">
        <f t="shared" si="19"/>
        <v>0</v>
      </c>
      <c r="R57" s="132"/>
      <c r="S57" s="132"/>
      <c r="T57" s="133">
        <v>0</v>
      </c>
      <c r="U57" s="132">
        <f t="shared" si="20"/>
        <v>0</v>
      </c>
      <c r="V57" s="134"/>
      <c r="W57" s="134"/>
      <c r="X57" s="134"/>
      <c r="Y57" s="134"/>
      <c r="Z57" s="134"/>
      <c r="AA57" s="134"/>
      <c r="AB57" s="134"/>
      <c r="AC57" s="134"/>
      <c r="AD57" s="134"/>
      <c r="AE57" s="134" t="s">
        <v>88</v>
      </c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</row>
    <row r="58" spans="1:60" ht="22.5" outlineLevel="1" x14ac:dyDescent="0.25">
      <c r="A58" s="125">
        <v>33</v>
      </c>
      <c r="B58" s="126" t="s">
        <v>178</v>
      </c>
      <c r="C58" s="127" t="s">
        <v>179</v>
      </c>
      <c r="D58" s="128" t="s">
        <v>171</v>
      </c>
      <c r="E58" s="129">
        <v>1</v>
      </c>
      <c r="F58" s="130"/>
      <c r="G58" s="131">
        <f t="shared" si="14"/>
        <v>0</v>
      </c>
      <c r="H58" s="130"/>
      <c r="I58" s="131">
        <f t="shared" si="15"/>
        <v>0</v>
      </c>
      <c r="J58" s="130"/>
      <c r="K58" s="131">
        <f t="shared" si="16"/>
        <v>0</v>
      </c>
      <c r="L58" s="131">
        <v>21</v>
      </c>
      <c r="M58" s="131">
        <f t="shared" si="17"/>
        <v>0</v>
      </c>
      <c r="N58" s="132">
        <v>0</v>
      </c>
      <c r="O58" s="132">
        <f t="shared" si="18"/>
        <v>0</v>
      </c>
      <c r="P58" s="132">
        <v>0</v>
      </c>
      <c r="Q58" s="132">
        <f t="shared" si="19"/>
        <v>0</v>
      </c>
      <c r="R58" s="132"/>
      <c r="S58" s="132"/>
      <c r="T58" s="133">
        <v>0</v>
      </c>
      <c r="U58" s="132">
        <f t="shared" si="20"/>
        <v>0</v>
      </c>
      <c r="V58" s="134"/>
      <c r="W58" s="134"/>
      <c r="X58" s="134"/>
      <c r="Y58" s="134"/>
      <c r="Z58" s="134"/>
      <c r="AA58" s="134"/>
      <c r="AB58" s="134"/>
      <c r="AC58" s="134"/>
      <c r="AD58" s="134"/>
      <c r="AE58" s="134" t="s">
        <v>88</v>
      </c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</row>
    <row r="59" spans="1:60" outlineLevel="1" x14ac:dyDescent="0.25">
      <c r="A59" s="146">
        <v>34</v>
      </c>
      <c r="B59" s="147" t="s">
        <v>180</v>
      </c>
      <c r="C59" s="148" t="s">
        <v>181</v>
      </c>
      <c r="D59" s="149" t="s">
        <v>171</v>
      </c>
      <c r="E59" s="150">
        <v>1</v>
      </c>
      <c r="F59" s="130"/>
      <c r="G59" s="152">
        <f t="shared" si="14"/>
        <v>0</v>
      </c>
      <c r="H59" s="151"/>
      <c r="I59" s="152">
        <f t="shared" si="15"/>
        <v>0</v>
      </c>
      <c r="J59" s="151"/>
      <c r="K59" s="152">
        <f t="shared" si="16"/>
        <v>0</v>
      </c>
      <c r="L59" s="152">
        <v>21</v>
      </c>
      <c r="M59" s="152">
        <f t="shared" si="17"/>
        <v>0</v>
      </c>
      <c r="N59" s="153">
        <v>0</v>
      </c>
      <c r="O59" s="153">
        <f t="shared" si="18"/>
        <v>0</v>
      </c>
      <c r="P59" s="153">
        <v>0</v>
      </c>
      <c r="Q59" s="153">
        <f t="shared" si="19"/>
        <v>0</v>
      </c>
      <c r="R59" s="153"/>
      <c r="S59" s="153"/>
      <c r="T59" s="154">
        <v>0</v>
      </c>
      <c r="U59" s="153">
        <f t="shared" si="20"/>
        <v>0</v>
      </c>
      <c r="V59" s="134"/>
      <c r="W59" s="134"/>
      <c r="X59" s="134"/>
      <c r="Y59" s="134"/>
      <c r="Z59" s="134"/>
      <c r="AA59" s="134"/>
      <c r="AB59" s="134"/>
      <c r="AC59" s="134"/>
      <c r="AD59" s="134"/>
      <c r="AE59" s="134" t="s">
        <v>88</v>
      </c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</row>
    <row r="60" spans="1:60" x14ac:dyDescent="0.25">
      <c r="A60" s="155"/>
      <c r="B60" s="156" t="s">
        <v>182</v>
      </c>
      <c r="C60" s="157" t="s">
        <v>182</v>
      </c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AC60">
        <v>15</v>
      </c>
      <c r="AD60">
        <v>21</v>
      </c>
    </row>
    <row r="61" spans="1:60" x14ac:dyDescent="0.25">
      <c r="A61" s="158"/>
      <c r="B61" s="159">
        <v>26</v>
      </c>
      <c r="C61" s="160" t="s">
        <v>182</v>
      </c>
      <c r="D61" s="161"/>
      <c r="E61" s="161"/>
      <c r="F61" s="161"/>
      <c r="G61" s="162">
        <f>G8+G22+G25+G28+G41+G44+G53</f>
        <v>0</v>
      </c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AC61">
        <f>SUMIF(L7:L59,AC60,G7:G59)</f>
        <v>0</v>
      </c>
      <c r="AD61">
        <f>SUMIF(L7:L59,AD60,G7:G59)</f>
        <v>0</v>
      </c>
      <c r="AE61" t="s">
        <v>183</v>
      </c>
    </row>
    <row r="62" spans="1:60" x14ac:dyDescent="0.25">
      <c r="A62" s="155"/>
      <c r="B62" s="156" t="s">
        <v>182</v>
      </c>
      <c r="C62" s="157" t="s">
        <v>182</v>
      </c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</row>
    <row r="63" spans="1:60" x14ac:dyDescent="0.25">
      <c r="A63" s="155"/>
      <c r="B63" s="156" t="s">
        <v>182</v>
      </c>
      <c r="C63" s="157" t="s">
        <v>182</v>
      </c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</row>
    <row r="64" spans="1:60" x14ac:dyDescent="0.25">
      <c r="A64" s="202"/>
      <c r="B64" s="202"/>
      <c r="C64" s="203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</row>
    <row r="65" spans="3:31" x14ac:dyDescent="0.25">
      <c r="C65" s="164"/>
      <c r="AE65" t="s">
        <v>184</v>
      </c>
    </row>
  </sheetData>
  <sheetProtection algorithmName="SHA-512" hashValue="/ADDGBAuGf7Oc95l+eVoHNN5EjQP14VWoO9LJtVnxz0GUVkFKHnyUdFiYBw1K8jxnave0QkRwU+c/oDK+limCQ==" saltValue="eqfDj/ZF0mOgCft7hzF+RQ==" spinCount="100000" sheet="1" objects="1" scenarios="1"/>
  <mergeCells count="5">
    <mergeCell ref="A1:G1"/>
    <mergeCell ref="C2:G2"/>
    <mergeCell ref="C3:G3"/>
    <mergeCell ref="C4:G4"/>
    <mergeCell ref="A64:C6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6"/>
  <sheetViews>
    <sheetView workbookViewId="0">
      <selection activeCell="F43" sqref="F43"/>
    </sheetView>
  </sheetViews>
  <sheetFormatPr defaultRowHeight="15" outlineLevelRow="1" x14ac:dyDescent="0.25"/>
  <cols>
    <col min="1" max="1" width="4.28515625" customWidth="1"/>
    <col min="2" max="2" width="14.42578125" style="163" customWidth="1"/>
    <col min="3" max="3" width="38.28515625" style="16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198" t="s">
        <v>50</v>
      </c>
      <c r="B1" s="198"/>
      <c r="C1" s="198"/>
      <c r="D1" s="198"/>
      <c r="E1" s="198"/>
      <c r="F1" s="198"/>
      <c r="G1" s="198"/>
      <c r="AE1" t="s">
        <v>51</v>
      </c>
    </row>
    <row r="2" spans="1:60" ht="24.95" customHeight="1" x14ac:dyDescent="0.25">
      <c r="A2" s="107" t="s">
        <v>52</v>
      </c>
      <c r="B2" s="108"/>
      <c r="C2" s="199" t="s">
        <v>46</v>
      </c>
      <c r="D2" s="200"/>
      <c r="E2" s="200"/>
      <c r="F2" s="200"/>
      <c r="G2" s="201"/>
      <c r="AE2" t="s">
        <v>53</v>
      </c>
    </row>
    <row r="3" spans="1:60" ht="24.95" customHeight="1" x14ac:dyDescent="0.25">
      <c r="A3" s="107" t="s">
        <v>54</v>
      </c>
      <c r="B3" s="108"/>
      <c r="C3" s="199" t="s">
        <v>185</v>
      </c>
      <c r="D3" s="200"/>
      <c r="E3" s="200"/>
      <c r="F3" s="200"/>
      <c r="G3" s="201"/>
      <c r="AE3" t="s">
        <v>56</v>
      </c>
    </row>
    <row r="4" spans="1:60" ht="24.95" hidden="1" customHeight="1" x14ac:dyDescent="0.25">
      <c r="A4" s="107" t="s">
        <v>57</v>
      </c>
      <c r="B4" s="108"/>
      <c r="C4" s="199"/>
      <c r="D4" s="200"/>
      <c r="E4" s="200"/>
      <c r="F4" s="200"/>
      <c r="G4" s="201"/>
      <c r="AE4" t="s">
        <v>58</v>
      </c>
    </row>
    <row r="5" spans="1:60" hidden="1" x14ac:dyDescent="0.25">
      <c r="A5" s="109" t="s">
        <v>59</v>
      </c>
      <c r="B5" s="110"/>
      <c r="C5" s="111"/>
      <c r="D5" s="112"/>
      <c r="E5" s="112"/>
      <c r="F5" s="112"/>
      <c r="G5" s="113"/>
      <c r="AE5" t="s">
        <v>60</v>
      </c>
    </row>
    <row r="7" spans="1:60" ht="45" x14ac:dyDescent="0.25">
      <c r="A7" s="114" t="s">
        <v>61</v>
      </c>
      <c r="B7" s="115" t="s">
        <v>62</v>
      </c>
      <c r="C7" s="115" t="s">
        <v>63</v>
      </c>
      <c r="D7" s="114" t="s">
        <v>64</v>
      </c>
      <c r="E7" s="114" t="s">
        <v>65</v>
      </c>
      <c r="F7" s="116" t="s">
        <v>66</v>
      </c>
      <c r="G7" s="114" t="s">
        <v>19</v>
      </c>
      <c r="H7" s="117" t="s">
        <v>67</v>
      </c>
      <c r="I7" s="117" t="s">
        <v>68</v>
      </c>
      <c r="J7" s="117" t="s">
        <v>69</v>
      </c>
      <c r="K7" s="117" t="s">
        <v>70</v>
      </c>
      <c r="L7" s="117" t="s">
        <v>71</v>
      </c>
      <c r="M7" s="117" t="s">
        <v>72</v>
      </c>
      <c r="N7" s="117" t="s">
        <v>73</v>
      </c>
      <c r="O7" s="117" t="s">
        <v>74</v>
      </c>
      <c r="P7" s="117" t="s">
        <v>75</v>
      </c>
      <c r="Q7" s="117" t="s">
        <v>76</v>
      </c>
      <c r="R7" s="117" t="s">
        <v>77</v>
      </c>
      <c r="S7" s="117" t="s">
        <v>78</v>
      </c>
      <c r="T7" s="117" t="s">
        <v>79</v>
      </c>
      <c r="U7" s="117" t="s">
        <v>80</v>
      </c>
    </row>
    <row r="8" spans="1:60" x14ac:dyDescent="0.25">
      <c r="A8" s="118" t="s">
        <v>81</v>
      </c>
      <c r="B8" s="119" t="s">
        <v>82</v>
      </c>
      <c r="C8" s="120" t="s">
        <v>83</v>
      </c>
      <c r="D8" s="121"/>
      <c r="E8" s="122"/>
      <c r="F8" s="123"/>
      <c r="G8" s="123">
        <f>SUMIF(AE9:AE24,"&lt;&gt;NOR",G9:G24)</f>
        <v>0</v>
      </c>
      <c r="H8" s="123"/>
      <c r="I8" s="123">
        <f>SUM(I9:I24)</f>
        <v>0</v>
      </c>
      <c r="J8" s="123"/>
      <c r="K8" s="123">
        <f>SUM(K9:K24)</f>
        <v>0</v>
      </c>
      <c r="L8" s="123"/>
      <c r="M8" s="123">
        <f>SUM(M9:M24)</f>
        <v>0</v>
      </c>
      <c r="N8" s="124"/>
      <c r="O8" s="124">
        <f>SUM(O9:O24)</f>
        <v>17.181239999999999</v>
      </c>
      <c r="P8" s="124"/>
      <c r="Q8" s="124">
        <f>SUM(Q9:Q24)</f>
        <v>0</v>
      </c>
      <c r="R8" s="124"/>
      <c r="S8" s="124"/>
      <c r="T8" s="118"/>
      <c r="U8" s="124">
        <f>SUM(U9:U24)</f>
        <v>130.61000000000001</v>
      </c>
      <c r="AE8" t="s">
        <v>84</v>
      </c>
    </row>
    <row r="9" spans="1:60" outlineLevel="1" x14ac:dyDescent="0.25">
      <c r="A9" s="125">
        <v>1</v>
      </c>
      <c r="B9" s="126" t="s">
        <v>186</v>
      </c>
      <c r="C9" s="127" t="s">
        <v>187</v>
      </c>
      <c r="D9" s="128" t="s">
        <v>87</v>
      </c>
      <c r="E9" s="129">
        <v>73.92</v>
      </c>
      <c r="F9" s="130"/>
      <c r="G9" s="131">
        <f>ROUND(E9*F9,2)</f>
        <v>0</v>
      </c>
      <c r="H9" s="130"/>
      <c r="I9" s="131">
        <f>ROUND(E9*H9,2)</f>
        <v>0</v>
      </c>
      <c r="J9" s="130"/>
      <c r="K9" s="131">
        <f>ROUND(E9*J9,2)</f>
        <v>0</v>
      </c>
      <c r="L9" s="131">
        <v>21</v>
      </c>
      <c r="M9" s="131">
        <f>G9*(1+L9/100)</f>
        <v>0</v>
      </c>
      <c r="N9" s="132">
        <v>0</v>
      </c>
      <c r="O9" s="132">
        <f>ROUND(E9*N9,5)</f>
        <v>0</v>
      </c>
      <c r="P9" s="132">
        <v>0</v>
      </c>
      <c r="Q9" s="132">
        <f>ROUND(E9*P9,5)</f>
        <v>0</v>
      </c>
      <c r="R9" s="132"/>
      <c r="S9" s="132"/>
      <c r="T9" s="133">
        <v>0.36499999999999999</v>
      </c>
      <c r="U9" s="132">
        <f>ROUND(E9*T9,2)</f>
        <v>26.98</v>
      </c>
      <c r="V9" s="134"/>
      <c r="W9" s="134"/>
      <c r="X9" s="134"/>
      <c r="Y9" s="134"/>
      <c r="Z9" s="134"/>
      <c r="AA9" s="134"/>
      <c r="AB9" s="134"/>
      <c r="AC9" s="134"/>
      <c r="AD9" s="134"/>
      <c r="AE9" s="134" t="s">
        <v>88</v>
      </c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</row>
    <row r="10" spans="1:60" outlineLevel="1" x14ac:dyDescent="0.25">
      <c r="A10" s="125"/>
      <c r="B10" s="126"/>
      <c r="C10" s="135" t="s">
        <v>188</v>
      </c>
      <c r="D10" s="136"/>
      <c r="E10" s="137">
        <v>73.92</v>
      </c>
      <c r="F10" s="130"/>
      <c r="G10" s="131"/>
      <c r="H10" s="131"/>
      <c r="I10" s="131"/>
      <c r="J10" s="131"/>
      <c r="K10" s="131"/>
      <c r="L10" s="131"/>
      <c r="M10" s="131"/>
      <c r="N10" s="132"/>
      <c r="O10" s="132"/>
      <c r="P10" s="132"/>
      <c r="Q10" s="132"/>
      <c r="R10" s="132"/>
      <c r="S10" s="132"/>
      <c r="T10" s="133"/>
      <c r="U10" s="132"/>
      <c r="V10" s="134"/>
      <c r="W10" s="134"/>
      <c r="X10" s="134"/>
      <c r="Y10" s="134"/>
      <c r="Z10" s="134"/>
      <c r="AA10" s="134"/>
      <c r="AB10" s="134"/>
      <c r="AC10" s="134"/>
      <c r="AD10" s="134"/>
      <c r="AE10" s="134" t="s">
        <v>90</v>
      </c>
      <c r="AF10" s="134">
        <v>0</v>
      </c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</row>
    <row r="11" spans="1:60" outlineLevel="1" x14ac:dyDescent="0.25">
      <c r="A11" s="125">
        <v>2</v>
      </c>
      <c r="B11" s="126" t="s">
        <v>189</v>
      </c>
      <c r="C11" s="127" t="s">
        <v>190</v>
      </c>
      <c r="D11" s="128" t="s">
        <v>87</v>
      </c>
      <c r="E11" s="129">
        <v>73.92</v>
      </c>
      <c r="F11" s="130"/>
      <c r="G11" s="131">
        <f>ROUND(E11*F11,2)</f>
        <v>0</v>
      </c>
      <c r="H11" s="130"/>
      <c r="I11" s="131">
        <f>ROUND(E11*H11,2)</f>
        <v>0</v>
      </c>
      <c r="J11" s="130"/>
      <c r="K11" s="131">
        <f>ROUND(E11*J11,2)</f>
        <v>0</v>
      </c>
      <c r="L11" s="131">
        <v>21</v>
      </c>
      <c r="M11" s="131">
        <f>G11*(1+L11/100)</f>
        <v>0</v>
      </c>
      <c r="N11" s="132">
        <v>0</v>
      </c>
      <c r="O11" s="132">
        <f>ROUND(E11*N11,5)</f>
        <v>0</v>
      </c>
      <c r="P11" s="132">
        <v>0</v>
      </c>
      <c r="Q11" s="132">
        <f>ROUND(E11*P11,5)</f>
        <v>0</v>
      </c>
      <c r="R11" s="132"/>
      <c r="S11" s="132"/>
      <c r="T11" s="133">
        <v>0.38979999999999998</v>
      </c>
      <c r="U11" s="132">
        <f>ROUND(E11*T11,2)</f>
        <v>28.81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 t="s">
        <v>88</v>
      </c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</row>
    <row r="12" spans="1:60" outlineLevel="1" x14ac:dyDescent="0.25">
      <c r="A12" s="125">
        <v>3</v>
      </c>
      <c r="B12" s="126" t="s">
        <v>91</v>
      </c>
      <c r="C12" s="127" t="s">
        <v>92</v>
      </c>
      <c r="D12" s="128" t="s">
        <v>87</v>
      </c>
      <c r="E12" s="129">
        <v>8</v>
      </c>
      <c r="F12" s="130"/>
      <c r="G12" s="131">
        <f>ROUND(E12*F12,2)</f>
        <v>0</v>
      </c>
      <c r="H12" s="130"/>
      <c r="I12" s="131">
        <f>ROUND(E12*H12,2)</f>
        <v>0</v>
      </c>
      <c r="J12" s="130"/>
      <c r="K12" s="131">
        <f>ROUND(E12*J12,2)</f>
        <v>0</v>
      </c>
      <c r="L12" s="131">
        <v>21</v>
      </c>
      <c r="M12" s="131">
        <f>G12*(1+L12/100)</f>
        <v>0</v>
      </c>
      <c r="N12" s="132">
        <v>0</v>
      </c>
      <c r="O12" s="132">
        <f>ROUND(E12*N12,5)</f>
        <v>0</v>
      </c>
      <c r="P12" s="132">
        <v>0</v>
      </c>
      <c r="Q12" s="132">
        <f>ROUND(E12*P12,5)</f>
        <v>0</v>
      </c>
      <c r="R12" s="132"/>
      <c r="S12" s="132"/>
      <c r="T12" s="133">
        <v>2.2490000000000001</v>
      </c>
      <c r="U12" s="132">
        <f>ROUND(E12*T12,2)</f>
        <v>17.989999999999998</v>
      </c>
      <c r="V12" s="134"/>
      <c r="W12" s="134"/>
      <c r="X12" s="134"/>
      <c r="Y12" s="134"/>
      <c r="Z12" s="134"/>
      <c r="AA12" s="134"/>
      <c r="AB12" s="134"/>
      <c r="AC12" s="134"/>
      <c r="AD12" s="134"/>
      <c r="AE12" s="134" t="s">
        <v>88</v>
      </c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</row>
    <row r="13" spans="1:60" outlineLevel="1" x14ac:dyDescent="0.25">
      <c r="A13" s="125"/>
      <c r="B13" s="126"/>
      <c r="C13" s="135" t="s">
        <v>191</v>
      </c>
      <c r="D13" s="136"/>
      <c r="E13" s="137">
        <v>8</v>
      </c>
      <c r="F13" s="130"/>
      <c r="G13" s="131"/>
      <c r="H13" s="131"/>
      <c r="I13" s="131"/>
      <c r="J13" s="131"/>
      <c r="K13" s="131"/>
      <c r="L13" s="131"/>
      <c r="M13" s="131"/>
      <c r="N13" s="132"/>
      <c r="O13" s="132"/>
      <c r="P13" s="132"/>
      <c r="Q13" s="132"/>
      <c r="R13" s="132"/>
      <c r="S13" s="132"/>
      <c r="T13" s="133"/>
      <c r="U13" s="132"/>
      <c r="V13" s="134"/>
      <c r="W13" s="134"/>
      <c r="X13" s="134"/>
      <c r="Y13" s="134"/>
      <c r="Z13" s="134"/>
      <c r="AA13" s="134"/>
      <c r="AB13" s="134"/>
      <c r="AC13" s="134"/>
      <c r="AD13" s="134"/>
      <c r="AE13" s="134" t="s">
        <v>90</v>
      </c>
      <c r="AF13" s="134">
        <v>0</v>
      </c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</row>
    <row r="14" spans="1:60" outlineLevel="1" x14ac:dyDescent="0.25">
      <c r="A14" s="125">
        <v>4</v>
      </c>
      <c r="B14" s="126" t="s">
        <v>94</v>
      </c>
      <c r="C14" s="127" t="s">
        <v>95</v>
      </c>
      <c r="D14" s="128" t="s">
        <v>87</v>
      </c>
      <c r="E14" s="129">
        <v>8</v>
      </c>
      <c r="F14" s="130"/>
      <c r="G14" s="131">
        <f>ROUND(E14*F14,2)</f>
        <v>0</v>
      </c>
      <c r="H14" s="130"/>
      <c r="I14" s="131">
        <f>ROUND(E14*H14,2)</f>
        <v>0</v>
      </c>
      <c r="J14" s="130"/>
      <c r="K14" s="131">
        <f>ROUND(E14*J14,2)</f>
        <v>0</v>
      </c>
      <c r="L14" s="131">
        <v>21</v>
      </c>
      <c r="M14" s="131">
        <f>G14*(1+L14/100)</f>
        <v>0</v>
      </c>
      <c r="N14" s="132">
        <v>0</v>
      </c>
      <c r="O14" s="132">
        <f>ROUND(E14*N14,5)</f>
        <v>0</v>
      </c>
      <c r="P14" s="132">
        <v>0</v>
      </c>
      <c r="Q14" s="132">
        <f>ROUND(E14*P14,5)</f>
        <v>0</v>
      </c>
      <c r="R14" s="132"/>
      <c r="S14" s="132"/>
      <c r="T14" s="133">
        <v>0.107</v>
      </c>
      <c r="U14" s="132">
        <f>ROUND(E14*T14,2)</f>
        <v>0.86</v>
      </c>
      <c r="V14" s="134"/>
      <c r="W14" s="134"/>
      <c r="X14" s="134"/>
      <c r="Y14" s="134"/>
      <c r="Z14" s="134"/>
      <c r="AA14" s="134"/>
      <c r="AB14" s="134"/>
      <c r="AC14" s="134"/>
      <c r="AD14" s="134"/>
      <c r="AE14" s="134" t="s">
        <v>88</v>
      </c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</row>
    <row r="15" spans="1:60" outlineLevel="1" x14ac:dyDescent="0.25">
      <c r="A15" s="125">
        <v>5</v>
      </c>
      <c r="B15" s="126" t="s">
        <v>192</v>
      </c>
      <c r="C15" s="127" t="s">
        <v>193</v>
      </c>
      <c r="D15" s="128" t="s">
        <v>120</v>
      </c>
      <c r="E15" s="129">
        <v>6</v>
      </c>
      <c r="F15" s="130"/>
      <c r="G15" s="131">
        <f>ROUND(E15*F15,2)</f>
        <v>0</v>
      </c>
      <c r="H15" s="130"/>
      <c r="I15" s="131">
        <f>ROUND(E15*H15,2)</f>
        <v>0</v>
      </c>
      <c r="J15" s="130"/>
      <c r="K15" s="131">
        <f>ROUND(E15*J15,2)</f>
        <v>0</v>
      </c>
      <c r="L15" s="131">
        <v>21</v>
      </c>
      <c r="M15" s="131">
        <f>G15*(1+L15/100)</f>
        <v>0</v>
      </c>
      <c r="N15" s="132">
        <v>7.26E-3</v>
      </c>
      <c r="O15" s="132">
        <f>ROUND(E15*N15,5)</f>
        <v>4.3560000000000001E-2</v>
      </c>
      <c r="P15" s="132">
        <v>0</v>
      </c>
      <c r="Q15" s="132">
        <f>ROUND(E15*P15,5)</f>
        <v>0</v>
      </c>
      <c r="R15" s="132"/>
      <c r="S15" s="132"/>
      <c r="T15" s="133">
        <v>1.929</v>
      </c>
      <c r="U15" s="132">
        <f>ROUND(E15*T15,2)</f>
        <v>11.57</v>
      </c>
      <c r="V15" s="134"/>
      <c r="W15" s="134"/>
      <c r="X15" s="134"/>
      <c r="Y15" s="134"/>
      <c r="Z15" s="134"/>
      <c r="AA15" s="134"/>
      <c r="AB15" s="134"/>
      <c r="AC15" s="134"/>
      <c r="AD15" s="134"/>
      <c r="AE15" s="134" t="s">
        <v>88</v>
      </c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</row>
    <row r="16" spans="1:60" ht="22.5" outlineLevel="1" x14ac:dyDescent="0.25">
      <c r="A16" s="125">
        <v>6</v>
      </c>
      <c r="B16" s="126" t="s">
        <v>194</v>
      </c>
      <c r="C16" s="127" t="s">
        <v>195</v>
      </c>
      <c r="D16" s="128" t="s">
        <v>87</v>
      </c>
      <c r="E16" s="129">
        <v>10.08</v>
      </c>
      <c r="F16" s="130"/>
      <c r="G16" s="131">
        <f>ROUND(E16*F16,2)</f>
        <v>0</v>
      </c>
      <c r="H16" s="130"/>
      <c r="I16" s="131">
        <f>ROUND(E16*H16,2)</f>
        <v>0</v>
      </c>
      <c r="J16" s="130"/>
      <c r="K16" s="131">
        <f>ROUND(E16*J16,2)</f>
        <v>0</v>
      </c>
      <c r="L16" s="131">
        <v>21</v>
      </c>
      <c r="M16" s="131">
        <f>G16*(1+L16/100)</f>
        <v>0</v>
      </c>
      <c r="N16" s="132">
        <v>1.7</v>
      </c>
      <c r="O16" s="132">
        <f>ROUND(E16*N16,5)</f>
        <v>17.135999999999999</v>
      </c>
      <c r="P16" s="132">
        <v>0</v>
      </c>
      <c r="Q16" s="132">
        <f>ROUND(E16*P16,5)</f>
        <v>0</v>
      </c>
      <c r="R16" s="132"/>
      <c r="S16" s="132"/>
      <c r="T16" s="133">
        <v>1.587</v>
      </c>
      <c r="U16" s="132">
        <f>ROUND(E16*T16,2)</f>
        <v>16</v>
      </c>
      <c r="V16" s="134"/>
      <c r="W16" s="134"/>
      <c r="X16" s="134"/>
      <c r="Y16" s="134"/>
      <c r="Z16" s="134"/>
      <c r="AA16" s="134"/>
      <c r="AB16" s="134"/>
      <c r="AC16" s="134"/>
      <c r="AD16" s="134"/>
      <c r="AE16" s="134" t="s">
        <v>88</v>
      </c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</row>
    <row r="17" spans="1:60" outlineLevel="1" x14ac:dyDescent="0.25">
      <c r="A17" s="125"/>
      <c r="B17" s="126"/>
      <c r="C17" s="135" t="s">
        <v>196</v>
      </c>
      <c r="D17" s="136"/>
      <c r="E17" s="137">
        <v>10.08</v>
      </c>
      <c r="F17" s="130"/>
      <c r="G17" s="131"/>
      <c r="H17" s="131"/>
      <c r="I17" s="131"/>
      <c r="J17" s="131"/>
      <c r="K17" s="131"/>
      <c r="L17" s="131"/>
      <c r="M17" s="131"/>
      <c r="N17" s="132"/>
      <c r="O17" s="132"/>
      <c r="P17" s="132"/>
      <c r="Q17" s="132"/>
      <c r="R17" s="132"/>
      <c r="S17" s="132"/>
      <c r="T17" s="133"/>
      <c r="U17" s="132"/>
      <c r="V17" s="134"/>
      <c r="W17" s="134"/>
      <c r="X17" s="134"/>
      <c r="Y17" s="134"/>
      <c r="Z17" s="134"/>
      <c r="AA17" s="134"/>
      <c r="AB17" s="134"/>
      <c r="AC17" s="134"/>
      <c r="AD17" s="134"/>
      <c r="AE17" s="134" t="s">
        <v>90</v>
      </c>
      <c r="AF17" s="134">
        <v>0</v>
      </c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</row>
    <row r="18" spans="1:60" outlineLevel="1" x14ac:dyDescent="0.25">
      <c r="A18" s="125">
        <v>7</v>
      </c>
      <c r="B18" s="126" t="s">
        <v>101</v>
      </c>
      <c r="C18" s="127" t="s">
        <v>102</v>
      </c>
      <c r="D18" s="128" t="s">
        <v>87</v>
      </c>
      <c r="E18" s="129">
        <v>68.48</v>
      </c>
      <c r="F18" s="130"/>
      <c r="G18" s="131">
        <f>ROUND(E18*F18,2)</f>
        <v>0</v>
      </c>
      <c r="H18" s="130"/>
      <c r="I18" s="131">
        <f>ROUND(E18*H18,2)</f>
        <v>0</v>
      </c>
      <c r="J18" s="130"/>
      <c r="K18" s="131">
        <f>ROUND(E18*J18,2)</f>
        <v>0</v>
      </c>
      <c r="L18" s="131">
        <v>21</v>
      </c>
      <c r="M18" s="131">
        <f>G18*(1+L18/100)</f>
        <v>0</v>
      </c>
      <c r="N18" s="132">
        <v>0</v>
      </c>
      <c r="O18" s="132">
        <f>ROUND(E18*N18,5)</f>
        <v>0</v>
      </c>
      <c r="P18" s="132">
        <v>0</v>
      </c>
      <c r="Q18" s="132">
        <f>ROUND(E18*P18,5)</f>
        <v>0</v>
      </c>
      <c r="R18" s="132"/>
      <c r="S18" s="132"/>
      <c r="T18" s="133">
        <v>0.20200000000000001</v>
      </c>
      <c r="U18" s="132">
        <f>ROUND(E18*T18,2)</f>
        <v>13.83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 t="s">
        <v>88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</row>
    <row r="19" spans="1:60" outlineLevel="1" x14ac:dyDescent="0.25">
      <c r="A19" s="125"/>
      <c r="B19" s="126"/>
      <c r="C19" s="135" t="s">
        <v>197</v>
      </c>
      <c r="D19" s="136"/>
      <c r="E19" s="137">
        <v>8</v>
      </c>
      <c r="F19" s="130"/>
      <c r="G19" s="131"/>
      <c r="H19" s="131"/>
      <c r="I19" s="131"/>
      <c r="J19" s="131"/>
      <c r="K19" s="131"/>
      <c r="L19" s="131"/>
      <c r="M19" s="131"/>
      <c r="N19" s="132"/>
      <c r="O19" s="132"/>
      <c r="P19" s="132"/>
      <c r="Q19" s="132"/>
      <c r="R19" s="132"/>
      <c r="S19" s="132"/>
      <c r="T19" s="133"/>
      <c r="U19" s="132"/>
      <c r="V19" s="134"/>
      <c r="W19" s="134"/>
      <c r="X19" s="134"/>
      <c r="Y19" s="134"/>
      <c r="Z19" s="134"/>
      <c r="AA19" s="134"/>
      <c r="AB19" s="134"/>
      <c r="AC19" s="134"/>
      <c r="AD19" s="134"/>
      <c r="AE19" s="134" t="s">
        <v>90</v>
      </c>
      <c r="AF19" s="134">
        <v>0</v>
      </c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</row>
    <row r="20" spans="1:60" outlineLevel="1" x14ac:dyDescent="0.25">
      <c r="A20" s="125"/>
      <c r="B20" s="126"/>
      <c r="C20" s="135" t="s">
        <v>198</v>
      </c>
      <c r="D20" s="136"/>
      <c r="E20" s="137">
        <v>60.48</v>
      </c>
      <c r="F20" s="130"/>
      <c r="G20" s="131"/>
      <c r="H20" s="131"/>
      <c r="I20" s="131"/>
      <c r="J20" s="131"/>
      <c r="K20" s="131"/>
      <c r="L20" s="131"/>
      <c r="M20" s="131"/>
      <c r="N20" s="132"/>
      <c r="O20" s="132"/>
      <c r="P20" s="132"/>
      <c r="Q20" s="132"/>
      <c r="R20" s="132"/>
      <c r="S20" s="132"/>
      <c r="T20" s="133"/>
      <c r="U20" s="132"/>
      <c r="V20" s="134"/>
      <c r="W20" s="134"/>
      <c r="X20" s="134"/>
      <c r="Y20" s="134"/>
      <c r="Z20" s="134"/>
      <c r="AA20" s="134"/>
      <c r="AB20" s="134"/>
      <c r="AC20" s="134"/>
      <c r="AD20" s="134"/>
      <c r="AE20" s="134" t="s">
        <v>90</v>
      </c>
      <c r="AF20" s="134">
        <v>0</v>
      </c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</row>
    <row r="21" spans="1:60" ht="22.5" outlineLevel="1" x14ac:dyDescent="0.25">
      <c r="A21" s="125">
        <v>8</v>
      </c>
      <c r="B21" s="126" t="s">
        <v>199</v>
      </c>
      <c r="C21" s="127" t="s">
        <v>200</v>
      </c>
      <c r="D21" s="128" t="s">
        <v>98</v>
      </c>
      <c r="E21" s="129">
        <v>56</v>
      </c>
      <c r="F21" s="130"/>
      <c r="G21" s="131">
        <f>ROUND(E21*F21,2)</f>
        <v>0</v>
      </c>
      <c r="H21" s="130"/>
      <c r="I21" s="131">
        <f>ROUND(E21*H21,2)</f>
        <v>0</v>
      </c>
      <c r="J21" s="130"/>
      <c r="K21" s="131">
        <f>ROUND(E21*J21,2)</f>
        <v>0</v>
      </c>
      <c r="L21" s="131">
        <v>21</v>
      </c>
      <c r="M21" s="131">
        <f>G21*(1+L21/100)</f>
        <v>0</v>
      </c>
      <c r="N21" s="132">
        <v>3.0000000000000001E-5</v>
      </c>
      <c r="O21" s="132">
        <f>ROUND(E21*N21,5)</f>
        <v>1.6800000000000001E-3</v>
      </c>
      <c r="P21" s="132">
        <v>0</v>
      </c>
      <c r="Q21" s="132">
        <f>ROUND(E21*P21,5)</f>
        <v>0</v>
      </c>
      <c r="R21" s="132"/>
      <c r="S21" s="132"/>
      <c r="T21" s="133">
        <v>0.25752000000000003</v>
      </c>
      <c r="U21" s="132">
        <f>ROUND(E21*T21,2)</f>
        <v>14.42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 t="s">
        <v>201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</row>
    <row r="22" spans="1:60" outlineLevel="1" x14ac:dyDescent="0.25">
      <c r="A22" s="125"/>
      <c r="B22" s="126"/>
      <c r="C22" s="135" t="s">
        <v>202</v>
      </c>
      <c r="D22" s="136"/>
      <c r="E22" s="137">
        <v>56</v>
      </c>
      <c r="F22" s="130"/>
      <c r="G22" s="131"/>
      <c r="H22" s="131"/>
      <c r="I22" s="131"/>
      <c r="J22" s="131"/>
      <c r="K22" s="131"/>
      <c r="L22" s="131"/>
      <c r="M22" s="131"/>
      <c r="N22" s="132"/>
      <c r="O22" s="132"/>
      <c r="P22" s="132"/>
      <c r="Q22" s="132"/>
      <c r="R22" s="132"/>
      <c r="S22" s="132"/>
      <c r="T22" s="133"/>
      <c r="U22" s="132"/>
      <c r="V22" s="134"/>
      <c r="W22" s="134"/>
      <c r="X22" s="134"/>
      <c r="Y22" s="134"/>
      <c r="Z22" s="134"/>
      <c r="AA22" s="134"/>
      <c r="AB22" s="134"/>
      <c r="AC22" s="134"/>
      <c r="AD22" s="134"/>
      <c r="AE22" s="134" t="s">
        <v>90</v>
      </c>
      <c r="AF22" s="134">
        <v>0</v>
      </c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</row>
    <row r="23" spans="1:60" outlineLevel="1" x14ac:dyDescent="0.25">
      <c r="A23" s="125">
        <v>9</v>
      </c>
      <c r="B23" s="126" t="s">
        <v>203</v>
      </c>
      <c r="C23" s="127" t="s">
        <v>204</v>
      </c>
      <c r="D23" s="128" t="s">
        <v>87</v>
      </c>
      <c r="E23" s="129">
        <v>13.44</v>
      </c>
      <c r="F23" s="130"/>
      <c r="G23" s="131">
        <f>ROUND(E23*F23,2)</f>
        <v>0</v>
      </c>
      <c r="H23" s="130"/>
      <c r="I23" s="131">
        <f>ROUND(E23*H23,2)</f>
        <v>0</v>
      </c>
      <c r="J23" s="130"/>
      <c r="K23" s="131">
        <f>ROUND(E23*J23,2)</f>
        <v>0</v>
      </c>
      <c r="L23" s="131">
        <v>21</v>
      </c>
      <c r="M23" s="131">
        <f>G23*(1+L23/100)</f>
        <v>0</v>
      </c>
      <c r="N23" s="132">
        <v>0</v>
      </c>
      <c r="O23" s="132">
        <f>ROUND(E23*N23,5)</f>
        <v>0</v>
      </c>
      <c r="P23" s="132">
        <v>0</v>
      </c>
      <c r="Q23" s="132">
        <f>ROUND(E23*P23,5)</f>
        <v>0</v>
      </c>
      <c r="R23" s="132"/>
      <c r="S23" s="132"/>
      <c r="T23" s="133">
        <v>1.0999999999999999E-2</v>
      </c>
      <c r="U23" s="132">
        <f>ROUND(E23*T23,2)</f>
        <v>0.15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 t="s">
        <v>88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</row>
    <row r="24" spans="1:60" outlineLevel="1" x14ac:dyDescent="0.25">
      <c r="A24" s="125"/>
      <c r="B24" s="126"/>
      <c r="C24" s="135" t="s">
        <v>205</v>
      </c>
      <c r="D24" s="136"/>
      <c r="E24" s="137">
        <v>13.44</v>
      </c>
      <c r="F24" s="130"/>
      <c r="G24" s="131"/>
      <c r="H24" s="131"/>
      <c r="I24" s="131"/>
      <c r="J24" s="131"/>
      <c r="K24" s="131"/>
      <c r="L24" s="131"/>
      <c r="M24" s="131"/>
      <c r="N24" s="132"/>
      <c r="O24" s="132"/>
      <c r="P24" s="132"/>
      <c r="Q24" s="132"/>
      <c r="R24" s="132"/>
      <c r="S24" s="132"/>
      <c r="T24" s="133"/>
      <c r="U24" s="132"/>
      <c r="V24" s="134"/>
      <c r="W24" s="134"/>
      <c r="X24" s="134"/>
      <c r="Y24" s="134"/>
      <c r="Z24" s="134"/>
      <c r="AA24" s="134"/>
      <c r="AB24" s="134"/>
      <c r="AC24" s="134"/>
      <c r="AD24" s="134"/>
      <c r="AE24" s="134" t="s">
        <v>90</v>
      </c>
      <c r="AF24" s="134">
        <v>0</v>
      </c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</row>
    <row r="25" spans="1:60" x14ac:dyDescent="0.25">
      <c r="A25" s="138" t="s">
        <v>81</v>
      </c>
      <c r="B25" s="139" t="s">
        <v>159</v>
      </c>
      <c r="C25" s="140" t="s">
        <v>206</v>
      </c>
      <c r="D25" s="141"/>
      <c r="E25" s="142"/>
      <c r="F25" s="143"/>
      <c r="G25" s="143">
        <f>SUMIF(AE26:AE27,"&lt;&gt;NOR",G26:G27)</f>
        <v>0</v>
      </c>
      <c r="H25" s="143"/>
      <c r="I25" s="143">
        <f>SUM(I26:I27)</f>
        <v>0</v>
      </c>
      <c r="J25" s="143"/>
      <c r="K25" s="143">
        <f>SUM(K26:K27)</f>
        <v>0</v>
      </c>
      <c r="L25" s="143"/>
      <c r="M25" s="143">
        <f>SUM(M26:M27)</f>
        <v>0</v>
      </c>
      <c r="N25" s="144"/>
      <c r="O25" s="144">
        <f>SUM(O26:O27)</f>
        <v>5.72342</v>
      </c>
      <c r="P25" s="144"/>
      <c r="Q25" s="144">
        <f>SUM(Q26:Q27)</f>
        <v>0</v>
      </c>
      <c r="R25" s="144"/>
      <c r="S25" s="144"/>
      <c r="T25" s="145"/>
      <c r="U25" s="144">
        <f>SUM(U26:U27)</f>
        <v>4.38</v>
      </c>
      <c r="AE25" t="s">
        <v>84</v>
      </c>
    </row>
    <row r="26" spans="1:60" outlineLevel="1" x14ac:dyDescent="0.25">
      <c r="A26" s="125">
        <v>10</v>
      </c>
      <c r="B26" s="126" t="s">
        <v>207</v>
      </c>
      <c r="C26" s="127" t="s">
        <v>208</v>
      </c>
      <c r="D26" s="128" t="s">
        <v>87</v>
      </c>
      <c r="E26" s="129">
        <v>3.36</v>
      </c>
      <c r="F26" s="130"/>
      <c r="G26" s="131">
        <f>ROUND(E26*F26,2)</f>
        <v>0</v>
      </c>
      <c r="H26" s="130"/>
      <c r="I26" s="131">
        <f>ROUND(E26*H26,2)</f>
        <v>0</v>
      </c>
      <c r="J26" s="130"/>
      <c r="K26" s="131">
        <f>ROUND(E26*J26,2)</f>
        <v>0</v>
      </c>
      <c r="L26" s="131">
        <v>21</v>
      </c>
      <c r="M26" s="131">
        <f>G26*(1+L26/100)</f>
        <v>0</v>
      </c>
      <c r="N26" s="132">
        <v>1.7034</v>
      </c>
      <c r="O26" s="132">
        <f>ROUND(E26*N26,5)</f>
        <v>5.72342</v>
      </c>
      <c r="P26" s="132">
        <v>0</v>
      </c>
      <c r="Q26" s="132">
        <f>ROUND(E26*P26,5)</f>
        <v>0</v>
      </c>
      <c r="R26" s="132"/>
      <c r="S26" s="132"/>
      <c r="T26" s="133">
        <v>1.3029999999999999</v>
      </c>
      <c r="U26" s="132">
        <f>ROUND(E26*T26,2)</f>
        <v>4.38</v>
      </c>
      <c r="V26" s="134"/>
      <c r="W26" s="134"/>
      <c r="X26" s="134"/>
      <c r="Y26" s="134"/>
      <c r="Z26" s="134"/>
      <c r="AA26" s="134"/>
      <c r="AB26" s="134"/>
      <c r="AC26" s="134"/>
      <c r="AD26" s="134"/>
      <c r="AE26" s="134" t="s">
        <v>88</v>
      </c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</row>
    <row r="27" spans="1:60" outlineLevel="1" x14ac:dyDescent="0.25">
      <c r="A27" s="125"/>
      <c r="B27" s="126"/>
      <c r="C27" s="135" t="s">
        <v>209</v>
      </c>
      <c r="D27" s="136"/>
      <c r="E27" s="137">
        <v>3.36</v>
      </c>
      <c r="F27" s="204"/>
      <c r="G27" s="131"/>
      <c r="H27" s="131"/>
      <c r="I27" s="131"/>
      <c r="J27" s="131"/>
      <c r="K27" s="131"/>
      <c r="L27" s="131"/>
      <c r="M27" s="131"/>
      <c r="N27" s="132"/>
      <c r="O27" s="132"/>
      <c r="P27" s="132"/>
      <c r="Q27" s="132"/>
      <c r="R27" s="132"/>
      <c r="S27" s="132"/>
      <c r="T27" s="133"/>
      <c r="U27" s="132"/>
      <c r="V27" s="134"/>
      <c r="W27" s="134"/>
      <c r="X27" s="134"/>
      <c r="Y27" s="134"/>
      <c r="Z27" s="134"/>
      <c r="AA27" s="134"/>
      <c r="AB27" s="134"/>
      <c r="AC27" s="134"/>
      <c r="AD27" s="134"/>
      <c r="AE27" s="134" t="s">
        <v>90</v>
      </c>
      <c r="AF27" s="134">
        <v>0</v>
      </c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</row>
    <row r="28" spans="1:60" x14ac:dyDescent="0.25">
      <c r="A28" s="138" t="s">
        <v>81</v>
      </c>
      <c r="B28" s="139" t="s">
        <v>210</v>
      </c>
      <c r="C28" s="140" t="s">
        <v>211</v>
      </c>
      <c r="D28" s="141"/>
      <c r="E28" s="142"/>
      <c r="F28" s="143"/>
      <c r="G28" s="143">
        <f>SUMIF(AE29:AE34,"&lt;&gt;NOR",G29:G34)</f>
        <v>0</v>
      </c>
      <c r="H28" s="143"/>
      <c r="I28" s="143">
        <f>SUM(I29:I34)</f>
        <v>0</v>
      </c>
      <c r="J28" s="143"/>
      <c r="K28" s="143">
        <f>SUM(K29:K34)</f>
        <v>0</v>
      </c>
      <c r="L28" s="143"/>
      <c r="M28" s="143">
        <f>SUM(M29:M34)</f>
        <v>0</v>
      </c>
      <c r="N28" s="144"/>
      <c r="O28" s="144">
        <f>SUM(O29:O34)</f>
        <v>0.12236</v>
      </c>
      <c r="P28" s="144"/>
      <c r="Q28" s="144">
        <f>SUM(Q29:Q34)</f>
        <v>0</v>
      </c>
      <c r="R28" s="144"/>
      <c r="S28" s="144"/>
      <c r="T28" s="145"/>
      <c r="U28" s="144">
        <f>SUM(U29:U34)</f>
        <v>8.27</v>
      </c>
      <c r="AE28" t="s">
        <v>84</v>
      </c>
    </row>
    <row r="29" spans="1:60" outlineLevel="1" x14ac:dyDescent="0.25">
      <c r="A29" s="125">
        <v>11</v>
      </c>
      <c r="B29" s="126" t="s">
        <v>212</v>
      </c>
      <c r="C29" s="127" t="s">
        <v>213</v>
      </c>
      <c r="D29" s="128" t="s">
        <v>120</v>
      </c>
      <c r="E29" s="129">
        <v>50</v>
      </c>
      <c r="F29" s="130"/>
      <c r="G29" s="131">
        <f t="shared" ref="G29:G34" si="0">ROUND(E29*F29,2)</f>
        <v>0</v>
      </c>
      <c r="H29" s="130"/>
      <c r="I29" s="131">
        <f t="shared" ref="I29:I34" si="1">ROUND(E29*H29,2)</f>
        <v>0</v>
      </c>
      <c r="J29" s="130"/>
      <c r="K29" s="131">
        <f t="shared" ref="K29:K34" si="2">ROUND(E29*J29,2)</f>
        <v>0</v>
      </c>
      <c r="L29" s="131">
        <v>21</v>
      </c>
      <c r="M29" s="131">
        <f t="shared" ref="M29:M34" si="3">G29*(1+L29/100)</f>
        <v>0</v>
      </c>
      <c r="N29" s="132">
        <v>0</v>
      </c>
      <c r="O29" s="132">
        <f t="shared" ref="O29:O34" si="4">ROUND(E29*N29,5)</f>
        <v>0</v>
      </c>
      <c r="P29" s="132">
        <v>0</v>
      </c>
      <c r="Q29" s="132">
        <f t="shared" ref="Q29:Q34" si="5">ROUND(E29*P29,5)</f>
        <v>0</v>
      </c>
      <c r="R29" s="132"/>
      <c r="S29" s="132"/>
      <c r="T29" s="133">
        <v>0.126</v>
      </c>
      <c r="U29" s="132">
        <f t="shared" ref="U29:U34" si="6">ROUND(E29*T29,2)</f>
        <v>6.3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 t="s">
        <v>88</v>
      </c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</row>
    <row r="30" spans="1:60" ht="22.5" outlineLevel="1" x14ac:dyDescent="0.25">
      <c r="A30" s="125">
        <v>12</v>
      </c>
      <c r="B30" s="126" t="s">
        <v>214</v>
      </c>
      <c r="C30" s="127" t="s">
        <v>215</v>
      </c>
      <c r="D30" s="128" t="s">
        <v>120</v>
      </c>
      <c r="E30" s="129">
        <v>50</v>
      </c>
      <c r="F30" s="130"/>
      <c r="G30" s="131">
        <f t="shared" si="0"/>
        <v>0</v>
      </c>
      <c r="H30" s="130"/>
      <c r="I30" s="131">
        <f t="shared" si="1"/>
        <v>0</v>
      </c>
      <c r="J30" s="130"/>
      <c r="K30" s="131">
        <f t="shared" si="2"/>
        <v>0</v>
      </c>
      <c r="L30" s="131">
        <v>21</v>
      </c>
      <c r="M30" s="131">
        <f t="shared" si="3"/>
        <v>0</v>
      </c>
      <c r="N30" s="132">
        <v>2.14E-3</v>
      </c>
      <c r="O30" s="132">
        <f t="shared" si="4"/>
        <v>0.107</v>
      </c>
      <c r="P30" s="132">
        <v>0</v>
      </c>
      <c r="Q30" s="132">
        <f t="shared" si="5"/>
        <v>0</v>
      </c>
      <c r="R30" s="132"/>
      <c r="S30" s="132"/>
      <c r="T30" s="133">
        <v>0</v>
      </c>
      <c r="U30" s="132">
        <f t="shared" si="6"/>
        <v>0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 t="s">
        <v>216</v>
      </c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</row>
    <row r="31" spans="1:60" outlineLevel="1" x14ac:dyDescent="0.25">
      <c r="A31" s="125">
        <v>13</v>
      </c>
      <c r="B31" s="126" t="s">
        <v>161</v>
      </c>
      <c r="C31" s="127" t="s">
        <v>217</v>
      </c>
      <c r="D31" s="128" t="s">
        <v>154</v>
      </c>
      <c r="E31" s="129">
        <v>1</v>
      </c>
      <c r="F31" s="130"/>
      <c r="G31" s="131">
        <f t="shared" si="0"/>
        <v>0</v>
      </c>
      <c r="H31" s="130"/>
      <c r="I31" s="131">
        <f t="shared" si="1"/>
        <v>0</v>
      </c>
      <c r="J31" s="130"/>
      <c r="K31" s="131">
        <f t="shared" si="2"/>
        <v>0</v>
      </c>
      <c r="L31" s="131">
        <v>21</v>
      </c>
      <c r="M31" s="131">
        <f t="shared" si="3"/>
        <v>0</v>
      </c>
      <c r="N31" s="132">
        <v>0</v>
      </c>
      <c r="O31" s="132">
        <f t="shared" si="4"/>
        <v>0</v>
      </c>
      <c r="P31" s="132">
        <v>0</v>
      </c>
      <c r="Q31" s="132">
        <f t="shared" si="5"/>
        <v>0</v>
      </c>
      <c r="R31" s="132"/>
      <c r="S31" s="132"/>
      <c r="T31" s="133">
        <v>0</v>
      </c>
      <c r="U31" s="132">
        <f t="shared" si="6"/>
        <v>0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 t="s">
        <v>88</v>
      </c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</row>
    <row r="32" spans="1:60" outlineLevel="1" x14ac:dyDescent="0.25">
      <c r="A32" s="125">
        <v>14</v>
      </c>
      <c r="B32" s="126" t="s">
        <v>218</v>
      </c>
      <c r="C32" s="127" t="s">
        <v>219</v>
      </c>
      <c r="D32" s="128" t="s">
        <v>120</v>
      </c>
      <c r="E32" s="129">
        <v>1</v>
      </c>
      <c r="F32" s="130"/>
      <c r="G32" s="131">
        <f t="shared" si="0"/>
        <v>0</v>
      </c>
      <c r="H32" s="130"/>
      <c r="I32" s="131">
        <f t="shared" si="1"/>
        <v>0</v>
      </c>
      <c r="J32" s="130"/>
      <c r="K32" s="131">
        <f t="shared" si="2"/>
        <v>0</v>
      </c>
      <c r="L32" s="131">
        <v>21</v>
      </c>
      <c r="M32" s="131">
        <f t="shared" si="3"/>
        <v>0</v>
      </c>
      <c r="N32" s="132">
        <v>1.536E-2</v>
      </c>
      <c r="O32" s="132">
        <f t="shared" si="4"/>
        <v>1.536E-2</v>
      </c>
      <c r="P32" s="132">
        <v>0</v>
      </c>
      <c r="Q32" s="132">
        <f t="shared" si="5"/>
        <v>0</v>
      </c>
      <c r="R32" s="132"/>
      <c r="S32" s="132"/>
      <c r="T32" s="133">
        <v>0.67200000000000004</v>
      </c>
      <c r="U32" s="132">
        <f t="shared" si="6"/>
        <v>0.67</v>
      </c>
      <c r="V32" s="134"/>
      <c r="W32" s="134"/>
      <c r="X32" s="134"/>
      <c r="Y32" s="134"/>
      <c r="Z32" s="134"/>
      <c r="AA32" s="134"/>
      <c r="AB32" s="134"/>
      <c r="AC32" s="134"/>
      <c r="AD32" s="134"/>
      <c r="AE32" s="134" t="s">
        <v>88</v>
      </c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</row>
    <row r="33" spans="1:60" outlineLevel="1" x14ac:dyDescent="0.25">
      <c r="A33" s="125">
        <v>15</v>
      </c>
      <c r="B33" s="126" t="s">
        <v>220</v>
      </c>
      <c r="C33" s="127" t="s">
        <v>221</v>
      </c>
      <c r="D33" s="128" t="s">
        <v>120</v>
      </c>
      <c r="E33" s="129">
        <v>50</v>
      </c>
      <c r="F33" s="130"/>
      <c r="G33" s="131">
        <f t="shared" si="0"/>
        <v>0</v>
      </c>
      <c r="H33" s="130"/>
      <c r="I33" s="131">
        <f t="shared" si="1"/>
        <v>0</v>
      </c>
      <c r="J33" s="130"/>
      <c r="K33" s="131">
        <f t="shared" si="2"/>
        <v>0</v>
      </c>
      <c r="L33" s="131">
        <v>21</v>
      </c>
      <c r="M33" s="131">
        <f t="shared" si="3"/>
        <v>0</v>
      </c>
      <c r="N33" s="132">
        <v>0</v>
      </c>
      <c r="O33" s="132">
        <f t="shared" si="4"/>
        <v>0</v>
      </c>
      <c r="P33" s="132">
        <v>0</v>
      </c>
      <c r="Q33" s="132">
        <f t="shared" si="5"/>
        <v>0</v>
      </c>
      <c r="R33" s="132"/>
      <c r="S33" s="132"/>
      <c r="T33" s="133">
        <v>2.5999999999999999E-2</v>
      </c>
      <c r="U33" s="132">
        <f t="shared" si="6"/>
        <v>1.3</v>
      </c>
      <c r="V33" s="134"/>
      <c r="W33" s="134"/>
      <c r="X33" s="134"/>
      <c r="Y33" s="134"/>
      <c r="Z33" s="134"/>
      <c r="AA33" s="134"/>
      <c r="AB33" s="134"/>
      <c r="AC33" s="134"/>
      <c r="AD33" s="134"/>
      <c r="AE33" s="134" t="s">
        <v>88</v>
      </c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</row>
    <row r="34" spans="1:60" outlineLevel="1" x14ac:dyDescent="0.25">
      <c r="A34" s="125">
        <v>16</v>
      </c>
      <c r="B34" s="126" t="s">
        <v>82</v>
      </c>
      <c r="C34" s="127" t="s">
        <v>222</v>
      </c>
      <c r="D34" s="128" t="s">
        <v>154</v>
      </c>
      <c r="E34" s="129">
        <v>1</v>
      </c>
      <c r="F34" s="130"/>
      <c r="G34" s="131">
        <f t="shared" si="0"/>
        <v>0</v>
      </c>
      <c r="H34" s="130"/>
      <c r="I34" s="131">
        <f t="shared" si="1"/>
        <v>0</v>
      </c>
      <c r="J34" s="130"/>
      <c r="K34" s="131">
        <f t="shared" si="2"/>
        <v>0</v>
      </c>
      <c r="L34" s="131">
        <v>21</v>
      </c>
      <c r="M34" s="131">
        <f t="shared" si="3"/>
        <v>0</v>
      </c>
      <c r="N34" s="132">
        <v>0</v>
      </c>
      <c r="O34" s="132">
        <f t="shared" si="4"/>
        <v>0</v>
      </c>
      <c r="P34" s="132">
        <v>0</v>
      </c>
      <c r="Q34" s="132">
        <f t="shared" si="5"/>
        <v>0</v>
      </c>
      <c r="R34" s="132"/>
      <c r="S34" s="132"/>
      <c r="T34" s="133">
        <v>0</v>
      </c>
      <c r="U34" s="132">
        <f t="shared" si="6"/>
        <v>0</v>
      </c>
      <c r="V34" s="134"/>
      <c r="W34" s="134"/>
      <c r="X34" s="134"/>
      <c r="Y34" s="134"/>
      <c r="Z34" s="134"/>
      <c r="AA34" s="134"/>
      <c r="AB34" s="134"/>
      <c r="AC34" s="134"/>
      <c r="AD34" s="134"/>
      <c r="AE34" s="134" t="s">
        <v>88</v>
      </c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</row>
    <row r="35" spans="1:60" x14ac:dyDescent="0.25">
      <c r="A35" s="138" t="s">
        <v>81</v>
      </c>
      <c r="B35" s="139" t="s">
        <v>122</v>
      </c>
      <c r="C35" s="140" t="s">
        <v>123</v>
      </c>
      <c r="D35" s="141"/>
      <c r="E35" s="142"/>
      <c r="F35" s="143"/>
      <c r="G35" s="143">
        <f>SUMIF(AE36:AE41,"&lt;&gt;NOR",G36:G41)</f>
        <v>0</v>
      </c>
      <c r="H35" s="143"/>
      <c r="I35" s="143">
        <f>SUM(I36:I41)</f>
        <v>0</v>
      </c>
      <c r="J35" s="143"/>
      <c r="K35" s="143">
        <f>SUM(K36:K41)</f>
        <v>0</v>
      </c>
      <c r="L35" s="143"/>
      <c r="M35" s="143">
        <f>SUM(M36:M41)</f>
        <v>0</v>
      </c>
      <c r="N35" s="144"/>
      <c r="O35" s="144">
        <f>SUM(O36:O41)</f>
        <v>0</v>
      </c>
      <c r="P35" s="144"/>
      <c r="Q35" s="144">
        <f>SUM(Q36:Q41)</f>
        <v>3.6170000000000001E-2</v>
      </c>
      <c r="R35" s="144"/>
      <c r="S35" s="144"/>
      <c r="T35" s="145"/>
      <c r="U35" s="144">
        <f>SUM(U36:U41)</f>
        <v>4.0199999999999996</v>
      </c>
      <c r="AE35" t="s">
        <v>84</v>
      </c>
    </row>
    <row r="36" spans="1:60" outlineLevel="1" x14ac:dyDescent="0.25">
      <c r="A36" s="125">
        <v>17</v>
      </c>
      <c r="B36" s="126" t="s">
        <v>223</v>
      </c>
      <c r="C36" s="127" t="s">
        <v>224</v>
      </c>
      <c r="D36" s="128" t="s">
        <v>120</v>
      </c>
      <c r="E36" s="129">
        <v>1</v>
      </c>
      <c r="F36" s="130"/>
      <c r="G36" s="131">
        <f>ROUND(E36*F36,2)</f>
        <v>0</v>
      </c>
      <c r="H36" s="130"/>
      <c r="I36" s="131">
        <f>ROUND(E36*H36,2)</f>
        <v>0</v>
      </c>
      <c r="J36" s="130"/>
      <c r="K36" s="131">
        <f>ROUND(E36*J36,2)</f>
        <v>0</v>
      </c>
      <c r="L36" s="131">
        <v>21</v>
      </c>
      <c r="M36" s="131">
        <f>G36*(1+L36/100)</f>
        <v>0</v>
      </c>
      <c r="N36" s="132">
        <v>0</v>
      </c>
      <c r="O36" s="132">
        <f>ROUND(E36*N36,5)</f>
        <v>0</v>
      </c>
      <c r="P36" s="132">
        <v>3.6170000000000001E-2</v>
      </c>
      <c r="Q36" s="132">
        <f>ROUND(E36*P36,5)</f>
        <v>3.6170000000000001E-2</v>
      </c>
      <c r="R36" s="132"/>
      <c r="S36" s="132"/>
      <c r="T36" s="133">
        <v>4</v>
      </c>
      <c r="U36" s="132">
        <f>ROUND(E36*T36,2)</f>
        <v>4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 t="s">
        <v>88</v>
      </c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</row>
    <row r="37" spans="1:60" outlineLevel="1" x14ac:dyDescent="0.25">
      <c r="A37" s="125">
        <v>18</v>
      </c>
      <c r="B37" s="126" t="s">
        <v>139</v>
      </c>
      <c r="C37" s="127" t="s">
        <v>140</v>
      </c>
      <c r="D37" s="128" t="s">
        <v>132</v>
      </c>
      <c r="E37" s="129">
        <v>3.6170000000000001E-2</v>
      </c>
      <c r="F37" s="130"/>
      <c r="G37" s="131">
        <f>ROUND(E37*F37,2)</f>
        <v>0</v>
      </c>
      <c r="H37" s="130"/>
      <c r="I37" s="131">
        <f>ROUND(E37*H37,2)</f>
        <v>0</v>
      </c>
      <c r="J37" s="130"/>
      <c r="K37" s="131">
        <f>ROUND(E37*J37,2)</f>
        <v>0</v>
      </c>
      <c r="L37" s="131">
        <v>21</v>
      </c>
      <c r="M37" s="131">
        <f>G37*(1+L37/100)</f>
        <v>0</v>
      </c>
      <c r="N37" s="132">
        <v>0</v>
      </c>
      <c r="O37" s="132">
        <f>ROUND(E37*N37,5)</f>
        <v>0</v>
      </c>
      <c r="P37" s="132">
        <v>0</v>
      </c>
      <c r="Q37" s="132">
        <f>ROUND(E37*P37,5)</f>
        <v>0</v>
      </c>
      <c r="R37" s="132"/>
      <c r="S37" s="132"/>
      <c r="T37" s="133">
        <v>0.49</v>
      </c>
      <c r="U37" s="132">
        <f>ROUND(E37*T37,2)</f>
        <v>0.02</v>
      </c>
      <c r="V37" s="134"/>
      <c r="W37" s="134"/>
      <c r="X37" s="134"/>
      <c r="Y37" s="134"/>
      <c r="Z37" s="134"/>
      <c r="AA37" s="134"/>
      <c r="AB37" s="134"/>
      <c r="AC37" s="134"/>
      <c r="AD37" s="134"/>
      <c r="AE37" s="134" t="s">
        <v>88</v>
      </c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</row>
    <row r="38" spans="1:60" outlineLevel="1" x14ac:dyDescent="0.25">
      <c r="A38" s="125"/>
      <c r="B38" s="126"/>
      <c r="C38" s="135" t="s">
        <v>225</v>
      </c>
      <c r="D38" s="136"/>
      <c r="E38" s="137">
        <v>3.6170000000000001E-2</v>
      </c>
      <c r="F38" s="130"/>
      <c r="G38" s="131"/>
      <c r="H38" s="131"/>
      <c r="I38" s="131"/>
      <c r="J38" s="131"/>
      <c r="K38" s="131"/>
      <c r="L38" s="131"/>
      <c r="M38" s="131"/>
      <c r="N38" s="132"/>
      <c r="O38" s="132"/>
      <c r="P38" s="132"/>
      <c r="Q38" s="132"/>
      <c r="R38" s="132"/>
      <c r="S38" s="132"/>
      <c r="T38" s="133"/>
      <c r="U38" s="132"/>
      <c r="V38" s="134"/>
      <c r="W38" s="134"/>
      <c r="X38" s="134"/>
      <c r="Y38" s="134"/>
      <c r="Z38" s="134"/>
      <c r="AA38" s="134"/>
      <c r="AB38" s="134"/>
      <c r="AC38" s="134"/>
      <c r="AD38" s="134"/>
      <c r="AE38" s="134" t="s">
        <v>90</v>
      </c>
      <c r="AF38" s="134">
        <v>0</v>
      </c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</row>
    <row r="39" spans="1:60" outlineLevel="1" x14ac:dyDescent="0.25">
      <c r="A39" s="125">
        <v>19</v>
      </c>
      <c r="B39" s="126" t="s">
        <v>141</v>
      </c>
      <c r="C39" s="127" t="s">
        <v>142</v>
      </c>
      <c r="D39" s="128" t="s">
        <v>132</v>
      </c>
      <c r="E39" s="129">
        <v>0.76080000000000003</v>
      </c>
      <c r="F39" s="130"/>
      <c r="G39" s="131">
        <f>ROUND(E39*F39,2)</f>
        <v>0</v>
      </c>
      <c r="H39" s="130"/>
      <c r="I39" s="131">
        <f>ROUND(E39*H39,2)</f>
        <v>0</v>
      </c>
      <c r="J39" s="130"/>
      <c r="K39" s="131">
        <f>ROUND(E39*J39,2)</f>
        <v>0</v>
      </c>
      <c r="L39" s="131">
        <v>21</v>
      </c>
      <c r="M39" s="131">
        <f>G39*(1+L39/100)</f>
        <v>0</v>
      </c>
      <c r="N39" s="132">
        <v>0</v>
      </c>
      <c r="O39" s="132">
        <f>ROUND(E39*N39,5)</f>
        <v>0</v>
      </c>
      <c r="P39" s="132">
        <v>0</v>
      </c>
      <c r="Q39" s="132">
        <f>ROUND(E39*P39,5)</f>
        <v>0</v>
      </c>
      <c r="R39" s="132"/>
      <c r="S39" s="132"/>
      <c r="T39" s="133">
        <v>0</v>
      </c>
      <c r="U39" s="132">
        <f>ROUND(E39*T39,2)</f>
        <v>0</v>
      </c>
      <c r="V39" s="134"/>
      <c r="W39" s="134"/>
      <c r="X39" s="134"/>
      <c r="Y39" s="134"/>
      <c r="Z39" s="134"/>
      <c r="AA39" s="134"/>
      <c r="AB39" s="134"/>
      <c r="AC39" s="134"/>
      <c r="AD39" s="134"/>
      <c r="AE39" s="134" t="s">
        <v>88</v>
      </c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</row>
    <row r="40" spans="1:60" outlineLevel="1" x14ac:dyDescent="0.25">
      <c r="A40" s="125"/>
      <c r="B40" s="126"/>
      <c r="C40" s="135" t="s">
        <v>226</v>
      </c>
      <c r="D40" s="136"/>
      <c r="E40" s="137">
        <v>0.76080000000000003</v>
      </c>
      <c r="F40" s="130"/>
      <c r="G40" s="131"/>
      <c r="H40" s="131"/>
      <c r="I40" s="131"/>
      <c r="J40" s="131"/>
      <c r="K40" s="131"/>
      <c r="L40" s="131"/>
      <c r="M40" s="131"/>
      <c r="N40" s="132"/>
      <c r="O40" s="132"/>
      <c r="P40" s="132"/>
      <c r="Q40" s="132"/>
      <c r="R40" s="132"/>
      <c r="S40" s="132"/>
      <c r="T40" s="133"/>
      <c r="U40" s="132"/>
      <c r="V40" s="134"/>
      <c r="W40" s="134"/>
      <c r="X40" s="134"/>
      <c r="Y40" s="134"/>
      <c r="Z40" s="134"/>
      <c r="AA40" s="134"/>
      <c r="AB40" s="134"/>
      <c r="AC40" s="134"/>
      <c r="AD40" s="134"/>
      <c r="AE40" s="134" t="s">
        <v>90</v>
      </c>
      <c r="AF40" s="134">
        <v>0</v>
      </c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</row>
    <row r="41" spans="1:60" outlineLevel="1" x14ac:dyDescent="0.25">
      <c r="A41" s="125">
        <v>20</v>
      </c>
      <c r="B41" s="126" t="s">
        <v>144</v>
      </c>
      <c r="C41" s="127" t="s">
        <v>145</v>
      </c>
      <c r="D41" s="128" t="s">
        <v>132</v>
      </c>
      <c r="E41" s="129">
        <v>3.6170000000000001E-2</v>
      </c>
      <c r="F41" s="130"/>
      <c r="G41" s="131">
        <f>ROUND(E41*F41,2)</f>
        <v>0</v>
      </c>
      <c r="H41" s="130"/>
      <c r="I41" s="131">
        <f>ROUND(E41*H41,2)</f>
        <v>0</v>
      </c>
      <c r="J41" s="130"/>
      <c r="K41" s="131">
        <f>ROUND(E41*J41,2)</f>
        <v>0</v>
      </c>
      <c r="L41" s="131">
        <v>21</v>
      </c>
      <c r="M41" s="131">
        <f>G41*(1+L41/100)</f>
        <v>0</v>
      </c>
      <c r="N41" s="132">
        <v>0</v>
      </c>
      <c r="O41" s="132">
        <f>ROUND(E41*N41,5)</f>
        <v>0</v>
      </c>
      <c r="P41" s="132">
        <v>0</v>
      </c>
      <c r="Q41" s="132">
        <f>ROUND(E41*P41,5)</f>
        <v>0</v>
      </c>
      <c r="R41" s="132"/>
      <c r="S41" s="132"/>
      <c r="T41" s="133">
        <v>0</v>
      </c>
      <c r="U41" s="132">
        <f>ROUND(E41*T41,2)</f>
        <v>0</v>
      </c>
      <c r="V41" s="134"/>
      <c r="W41" s="134"/>
      <c r="X41" s="134"/>
      <c r="Y41" s="134"/>
      <c r="Z41" s="134"/>
      <c r="AA41" s="134"/>
      <c r="AB41" s="134"/>
      <c r="AC41" s="134"/>
      <c r="AD41" s="134"/>
      <c r="AE41" s="134" t="s">
        <v>88</v>
      </c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</row>
    <row r="42" spans="1:60" x14ac:dyDescent="0.25">
      <c r="A42" s="138" t="s">
        <v>81</v>
      </c>
      <c r="B42" s="139" t="s">
        <v>146</v>
      </c>
      <c r="C42" s="140" t="s">
        <v>147</v>
      </c>
      <c r="D42" s="141"/>
      <c r="E42" s="142"/>
      <c r="F42" s="143"/>
      <c r="G42" s="143">
        <f>SUMIF(AE43:AE44,"&lt;&gt;NOR",G43:G44)</f>
        <v>0</v>
      </c>
      <c r="H42" s="143"/>
      <c r="I42" s="143">
        <f>SUM(I43:I44)</f>
        <v>0</v>
      </c>
      <c r="J42" s="143"/>
      <c r="K42" s="143">
        <f>SUM(K43:K44)</f>
        <v>0</v>
      </c>
      <c r="L42" s="143"/>
      <c r="M42" s="143">
        <f>SUM(M43:M44)</f>
        <v>0</v>
      </c>
      <c r="N42" s="144"/>
      <c r="O42" s="144">
        <f>SUM(O43:O44)</f>
        <v>0</v>
      </c>
      <c r="P42" s="144"/>
      <c r="Q42" s="144">
        <f>SUM(Q43:Q44)</f>
        <v>0</v>
      </c>
      <c r="R42" s="144"/>
      <c r="S42" s="144"/>
      <c r="T42" s="145"/>
      <c r="U42" s="144">
        <f>SUM(U43:U44)</f>
        <v>31.36</v>
      </c>
      <c r="AE42" t="s">
        <v>84</v>
      </c>
    </row>
    <row r="43" spans="1:60" outlineLevel="1" x14ac:dyDescent="0.25">
      <c r="A43" s="125">
        <v>21</v>
      </c>
      <c r="B43" s="126" t="s">
        <v>227</v>
      </c>
      <c r="C43" s="127" t="s">
        <v>228</v>
      </c>
      <c r="D43" s="128" t="s">
        <v>132</v>
      </c>
      <c r="E43" s="129">
        <v>23.02702</v>
      </c>
      <c r="F43" s="130"/>
      <c r="G43" s="131">
        <f>ROUND(E43*F43,2)</f>
        <v>0</v>
      </c>
      <c r="H43" s="130"/>
      <c r="I43" s="131">
        <f>ROUND(E43*H43,2)</f>
        <v>0</v>
      </c>
      <c r="J43" s="130"/>
      <c r="K43" s="131">
        <f>ROUND(E43*J43,2)</f>
        <v>0</v>
      </c>
      <c r="L43" s="131">
        <v>21</v>
      </c>
      <c r="M43" s="131">
        <f>G43*(1+L43/100)</f>
        <v>0</v>
      </c>
      <c r="N43" s="132">
        <v>0</v>
      </c>
      <c r="O43" s="132">
        <f>ROUND(E43*N43,5)</f>
        <v>0</v>
      </c>
      <c r="P43" s="132">
        <v>0</v>
      </c>
      <c r="Q43" s="132">
        <f>ROUND(E43*P43,5)</f>
        <v>0</v>
      </c>
      <c r="R43" s="132"/>
      <c r="S43" s="132"/>
      <c r="T43" s="133">
        <v>1.3620000000000001</v>
      </c>
      <c r="U43" s="132">
        <f>ROUND(E43*T43,2)</f>
        <v>31.36</v>
      </c>
      <c r="V43" s="134"/>
      <c r="W43" s="134"/>
      <c r="X43" s="134"/>
      <c r="Y43" s="134"/>
      <c r="Z43" s="134"/>
      <c r="AA43" s="134"/>
      <c r="AB43" s="134"/>
      <c r="AC43" s="134"/>
      <c r="AD43" s="134"/>
      <c r="AE43" s="134" t="s">
        <v>88</v>
      </c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</row>
    <row r="44" spans="1:60" outlineLevel="1" x14ac:dyDescent="0.25">
      <c r="A44" s="125"/>
      <c r="B44" s="126"/>
      <c r="C44" s="135" t="s">
        <v>229</v>
      </c>
      <c r="D44" s="136"/>
      <c r="E44" s="137">
        <v>23.02702</v>
      </c>
      <c r="F44" s="204"/>
      <c r="G44" s="131"/>
      <c r="H44" s="131"/>
      <c r="I44" s="131"/>
      <c r="J44" s="131"/>
      <c r="K44" s="131"/>
      <c r="L44" s="131"/>
      <c r="M44" s="131"/>
      <c r="N44" s="132"/>
      <c r="O44" s="132"/>
      <c r="P44" s="132"/>
      <c r="Q44" s="132"/>
      <c r="R44" s="132"/>
      <c r="S44" s="132"/>
      <c r="T44" s="133"/>
      <c r="U44" s="132"/>
      <c r="V44" s="134"/>
      <c r="W44" s="134"/>
      <c r="X44" s="134"/>
      <c r="Y44" s="134"/>
      <c r="Z44" s="134"/>
      <c r="AA44" s="134"/>
      <c r="AB44" s="134"/>
      <c r="AC44" s="134"/>
      <c r="AD44" s="134"/>
      <c r="AE44" s="134" t="s">
        <v>90</v>
      </c>
      <c r="AF44" s="134">
        <v>0</v>
      </c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</row>
    <row r="45" spans="1:60" x14ac:dyDescent="0.25">
      <c r="A45" s="138" t="s">
        <v>81</v>
      </c>
      <c r="B45" s="139" t="s">
        <v>23</v>
      </c>
      <c r="C45" s="140" t="s">
        <v>24</v>
      </c>
      <c r="D45" s="141"/>
      <c r="E45" s="142"/>
      <c r="F45" s="143"/>
      <c r="G45" s="143">
        <f>SUMIF(AE46:AE52,"&lt;&gt;NOR",G46:G52)</f>
        <v>0</v>
      </c>
      <c r="H45" s="143"/>
      <c r="I45" s="143">
        <f>SUM(I46:I52)</f>
        <v>0</v>
      </c>
      <c r="J45" s="143"/>
      <c r="K45" s="143">
        <f>SUM(K46:K52)</f>
        <v>0</v>
      </c>
      <c r="L45" s="143"/>
      <c r="M45" s="143">
        <f>SUM(M46:M52)</f>
        <v>0</v>
      </c>
      <c r="N45" s="144"/>
      <c r="O45" s="144">
        <f>SUM(O46:O52)</f>
        <v>0</v>
      </c>
      <c r="P45" s="144"/>
      <c r="Q45" s="144">
        <f>SUM(Q46:Q52)</f>
        <v>0</v>
      </c>
      <c r="R45" s="144"/>
      <c r="S45" s="144"/>
      <c r="T45" s="145"/>
      <c r="U45" s="144">
        <f>SUM(U46:U52)</f>
        <v>0</v>
      </c>
      <c r="AE45" t="s">
        <v>84</v>
      </c>
    </row>
    <row r="46" spans="1:60" outlineLevel="1" x14ac:dyDescent="0.25">
      <c r="A46" s="125">
        <v>22</v>
      </c>
      <c r="B46" s="126" t="s">
        <v>169</v>
      </c>
      <c r="C46" s="127" t="s">
        <v>170</v>
      </c>
      <c r="D46" s="128" t="s">
        <v>171</v>
      </c>
      <c r="E46" s="129">
        <v>1</v>
      </c>
      <c r="F46" s="130"/>
      <c r="G46" s="131">
        <f t="shared" ref="G46:G52" si="7">ROUND(E46*F46,2)</f>
        <v>0</v>
      </c>
      <c r="H46" s="130"/>
      <c r="I46" s="131">
        <f t="shared" ref="I46:I52" si="8">ROUND(E46*H46,2)</f>
        <v>0</v>
      </c>
      <c r="J46" s="130"/>
      <c r="K46" s="131">
        <f t="shared" ref="K46:K52" si="9">ROUND(E46*J46,2)</f>
        <v>0</v>
      </c>
      <c r="L46" s="131">
        <v>21</v>
      </c>
      <c r="M46" s="131">
        <f t="shared" ref="M46:M52" si="10">G46*(1+L46/100)</f>
        <v>0</v>
      </c>
      <c r="N46" s="132">
        <v>0</v>
      </c>
      <c r="O46" s="132">
        <f t="shared" ref="O46:O52" si="11">ROUND(E46*N46,5)</f>
        <v>0</v>
      </c>
      <c r="P46" s="132">
        <v>0</v>
      </c>
      <c r="Q46" s="132">
        <f t="shared" ref="Q46:Q52" si="12">ROUND(E46*P46,5)</f>
        <v>0</v>
      </c>
      <c r="R46" s="132"/>
      <c r="S46" s="132"/>
      <c r="T46" s="133">
        <v>0</v>
      </c>
      <c r="U46" s="132">
        <f t="shared" ref="U46:U52" si="13">ROUND(E46*T46,2)</f>
        <v>0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 t="s">
        <v>88</v>
      </c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</row>
    <row r="47" spans="1:60" outlineLevel="1" x14ac:dyDescent="0.25">
      <c r="A47" s="125">
        <v>23</v>
      </c>
      <c r="B47" s="126" t="s">
        <v>172</v>
      </c>
      <c r="C47" s="127" t="s">
        <v>173</v>
      </c>
      <c r="D47" s="128" t="s">
        <v>171</v>
      </c>
      <c r="E47" s="129">
        <v>1</v>
      </c>
      <c r="F47" s="130"/>
      <c r="G47" s="131">
        <f t="shared" si="7"/>
        <v>0</v>
      </c>
      <c r="H47" s="130"/>
      <c r="I47" s="131">
        <f t="shared" si="8"/>
        <v>0</v>
      </c>
      <c r="J47" s="130"/>
      <c r="K47" s="131">
        <f t="shared" si="9"/>
        <v>0</v>
      </c>
      <c r="L47" s="131">
        <v>21</v>
      </c>
      <c r="M47" s="131">
        <f t="shared" si="10"/>
        <v>0</v>
      </c>
      <c r="N47" s="132">
        <v>0</v>
      </c>
      <c r="O47" s="132">
        <f t="shared" si="11"/>
        <v>0</v>
      </c>
      <c r="P47" s="132">
        <v>0</v>
      </c>
      <c r="Q47" s="132">
        <f t="shared" si="12"/>
        <v>0</v>
      </c>
      <c r="R47" s="132"/>
      <c r="S47" s="132"/>
      <c r="T47" s="133">
        <v>0</v>
      </c>
      <c r="U47" s="132">
        <f t="shared" si="13"/>
        <v>0</v>
      </c>
      <c r="V47" s="134"/>
      <c r="W47" s="134"/>
      <c r="X47" s="134"/>
      <c r="Y47" s="134"/>
      <c r="Z47" s="134"/>
      <c r="AA47" s="134"/>
      <c r="AB47" s="134"/>
      <c r="AC47" s="134"/>
      <c r="AD47" s="134"/>
      <c r="AE47" s="134" t="s">
        <v>88</v>
      </c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</row>
    <row r="48" spans="1:60" outlineLevel="1" x14ac:dyDescent="0.25">
      <c r="A48" s="125">
        <v>24</v>
      </c>
      <c r="B48" s="126" t="s">
        <v>174</v>
      </c>
      <c r="C48" s="127" t="s">
        <v>175</v>
      </c>
      <c r="D48" s="128" t="s">
        <v>171</v>
      </c>
      <c r="E48" s="129">
        <v>1</v>
      </c>
      <c r="F48" s="130"/>
      <c r="G48" s="131">
        <f t="shared" si="7"/>
        <v>0</v>
      </c>
      <c r="H48" s="130"/>
      <c r="I48" s="131">
        <f t="shared" si="8"/>
        <v>0</v>
      </c>
      <c r="J48" s="130"/>
      <c r="K48" s="131">
        <f t="shared" si="9"/>
        <v>0</v>
      </c>
      <c r="L48" s="131">
        <v>21</v>
      </c>
      <c r="M48" s="131">
        <f t="shared" si="10"/>
        <v>0</v>
      </c>
      <c r="N48" s="132">
        <v>0</v>
      </c>
      <c r="O48" s="132">
        <f t="shared" si="11"/>
        <v>0</v>
      </c>
      <c r="P48" s="132">
        <v>0</v>
      </c>
      <c r="Q48" s="132">
        <f t="shared" si="12"/>
        <v>0</v>
      </c>
      <c r="R48" s="132"/>
      <c r="S48" s="132"/>
      <c r="T48" s="133">
        <v>0</v>
      </c>
      <c r="U48" s="132">
        <f t="shared" si="13"/>
        <v>0</v>
      </c>
      <c r="V48" s="134"/>
      <c r="W48" s="134"/>
      <c r="X48" s="134"/>
      <c r="Y48" s="134"/>
      <c r="Z48" s="134"/>
      <c r="AA48" s="134"/>
      <c r="AB48" s="134"/>
      <c r="AC48" s="134"/>
      <c r="AD48" s="134"/>
      <c r="AE48" s="134" t="s">
        <v>88</v>
      </c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</row>
    <row r="49" spans="1:60" outlineLevel="1" x14ac:dyDescent="0.25">
      <c r="A49" s="125">
        <v>25</v>
      </c>
      <c r="B49" s="126" t="s">
        <v>176</v>
      </c>
      <c r="C49" s="127" t="s">
        <v>177</v>
      </c>
      <c r="D49" s="128" t="s">
        <v>171</v>
      </c>
      <c r="E49" s="129">
        <v>1</v>
      </c>
      <c r="F49" s="130"/>
      <c r="G49" s="131">
        <f t="shared" si="7"/>
        <v>0</v>
      </c>
      <c r="H49" s="130"/>
      <c r="I49" s="131">
        <f t="shared" si="8"/>
        <v>0</v>
      </c>
      <c r="J49" s="130"/>
      <c r="K49" s="131">
        <f t="shared" si="9"/>
        <v>0</v>
      </c>
      <c r="L49" s="131">
        <v>21</v>
      </c>
      <c r="M49" s="131">
        <f t="shared" si="10"/>
        <v>0</v>
      </c>
      <c r="N49" s="132">
        <v>0</v>
      </c>
      <c r="O49" s="132">
        <f t="shared" si="11"/>
        <v>0</v>
      </c>
      <c r="P49" s="132">
        <v>0</v>
      </c>
      <c r="Q49" s="132">
        <f t="shared" si="12"/>
        <v>0</v>
      </c>
      <c r="R49" s="132"/>
      <c r="S49" s="132"/>
      <c r="T49" s="133">
        <v>0</v>
      </c>
      <c r="U49" s="132">
        <f t="shared" si="13"/>
        <v>0</v>
      </c>
      <c r="V49" s="134"/>
      <c r="W49" s="134"/>
      <c r="X49" s="134"/>
      <c r="Y49" s="134"/>
      <c r="Z49" s="134"/>
      <c r="AA49" s="134"/>
      <c r="AB49" s="134"/>
      <c r="AC49" s="134"/>
      <c r="AD49" s="134"/>
      <c r="AE49" s="134" t="s">
        <v>88</v>
      </c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</row>
    <row r="50" spans="1:60" ht="22.5" outlineLevel="1" x14ac:dyDescent="0.25">
      <c r="A50" s="125">
        <v>26</v>
      </c>
      <c r="B50" s="126" t="s">
        <v>178</v>
      </c>
      <c r="C50" s="127" t="s">
        <v>230</v>
      </c>
      <c r="D50" s="128" t="s">
        <v>171</v>
      </c>
      <c r="E50" s="129">
        <v>1</v>
      </c>
      <c r="F50" s="130"/>
      <c r="G50" s="131">
        <f t="shared" si="7"/>
        <v>0</v>
      </c>
      <c r="H50" s="130"/>
      <c r="I50" s="131">
        <f t="shared" si="8"/>
        <v>0</v>
      </c>
      <c r="J50" s="130"/>
      <c r="K50" s="131">
        <f t="shared" si="9"/>
        <v>0</v>
      </c>
      <c r="L50" s="131">
        <v>21</v>
      </c>
      <c r="M50" s="131">
        <f t="shared" si="10"/>
        <v>0</v>
      </c>
      <c r="N50" s="132">
        <v>0</v>
      </c>
      <c r="O50" s="132">
        <f t="shared" si="11"/>
        <v>0</v>
      </c>
      <c r="P50" s="132">
        <v>0</v>
      </c>
      <c r="Q50" s="132">
        <f t="shared" si="12"/>
        <v>0</v>
      </c>
      <c r="R50" s="132"/>
      <c r="S50" s="132"/>
      <c r="T50" s="133">
        <v>0</v>
      </c>
      <c r="U50" s="132">
        <f t="shared" si="13"/>
        <v>0</v>
      </c>
      <c r="V50" s="134"/>
      <c r="W50" s="134"/>
      <c r="X50" s="134"/>
      <c r="Y50" s="134"/>
      <c r="Z50" s="134"/>
      <c r="AA50" s="134"/>
      <c r="AB50" s="134"/>
      <c r="AC50" s="134"/>
      <c r="AD50" s="134"/>
      <c r="AE50" s="134" t="s">
        <v>88</v>
      </c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</row>
    <row r="51" spans="1:60" outlineLevel="1" x14ac:dyDescent="0.25">
      <c r="A51" s="125">
        <v>27</v>
      </c>
      <c r="B51" s="126" t="s">
        <v>231</v>
      </c>
      <c r="C51" s="127" t="s">
        <v>232</v>
      </c>
      <c r="D51" s="128" t="s">
        <v>171</v>
      </c>
      <c r="E51" s="129">
        <v>1</v>
      </c>
      <c r="F51" s="130"/>
      <c r="G51" s="131">
        <f t="shared" si="7"/>
        <v>0</v>
      </c>
      <c r="H51" s="130"/>
      <c r="I51" s="131">
        <f t="shared" si="8"/>
        <v>0</v>
      </c>
      <c r="J51" s="130"/>
      <c r="K51" s="131">
        <f t="shared" si="9"/>
        <v>0</v>
      </c>
      <c r="L51" s="131">
        <v>21</v>
      </c>
      <c r="M51" s="131">
        <f t="shared" si="10"/>
        <v>0</v>
      </c>
      <c r="N51" s="132">
        <v>0</v>
      </c>
      <c r="O51" s="132">
        <f t="shared" si="11"/>
        <v>0</v>
      </c>
      <c r="P51" s="132">
        <v>0</v>
      </c>
      <c r="Q51" s="132">
        <f t="shared" si="12"/>
        <v>0</v>
      </c>
      <c r="R51" s="132"/>
      <c r="S51" s="132"/>
      <c r="T51" s="133">
        <v>0</v>
      </c>
      <c r="U51" s="132">
        <f t="shared" si="13"/>
        <v>0</v>
      </c>
      <c r="V51" s="134"/>
      <c r="W51" s="134"/>
      <c r="X51" s="134"/>
      <c r="Y51" s="134"/>
      <c r="Z51" s="134"/>
      <c r="AA51" s="134"/>
      <c r="AB51" s="134"/>
      <c r="AC51" s="134"/>
      <c r="AD51" s="134"/>
      <c r="AE51" s="134" t="s">
        <v>88</v>
      </c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</row>
    <row r="52" spans="1:60" outlineLevel="1" x14ac:dyDescent="0.25">
      <c r="A52" s="146">
        <v>28</v>
      </c>
      <c r="B52" s="147" t="s">
        <v>180</v>
      </c>
      <c r="C52" s="148" t="s">
        <v>181</v>
      </c>
      <c r="D52" s="149" t="s">
        <v>171</v>
      </c>
      <c r="E52" s="150">
        <v>1</v>
      </c>
      <c r="F52" s="151"/>
      <c r="G52" s="152">
        <f t="shared" si="7"/>
        <v>0</v>
      </c>
      <c r="H52" s="151"/>
      <c r="I52" s="152">
        <f t="shared" si="8"/>
        <v>0</v>
      </c>
      <c r="J52" s="151"/>
      <c r="K52" s="152">
        <f t="shared" si="9"/>
        <v>0</v>
      </c>
      <c r="L52" s="152">
        <v>21</v>
      </c>
      <c r="M52" s="152">
        <f t="shared" si="10"/>
        <v>0</v>
      </c>
      <c r="N52" s="153">
        <v>0</v>
      </c>
      <c r="O52" s="153">
        <f t="shared" si="11"/>
        <v>0</v>
      </c>
      <c r="P52" s="153">
        <v>0</v>
      </c>
      <c r="Q52" s="153">
        <f t="shared" si="12"/>
        <v>0</v>
      </c>
      <c r="R52" s="153"/>
      <c r="S52" s="153"/>
      <c r="T52" s="154">
        <v>0</v>
      </c>
      <c r="U52" s="153">
        <f t="shared" si="13"/>
        <v>0</v>
      </c>
      <c r="V52" s="134"/>
      <c r="W52" s="134"/>
      <c r="X52" s="134"/>
      <c r="Y52" s="134"/>
      <c r="Z52" s="134"/>
      <c r="AA52" s="134"/>
      <c r="AB52" s="134"/>
      <c r="AC52" s="134"/>
      <c r="AD52" s="134"/>
      <c r="AE52" s="134" t="s">
        <v>88</v>
      </c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</row>
    <row r="53" spans="1:60" x14ac:dyDescent="0.25">
      <c r="A53" s="155"/>
      <c r="B53" s="156" t="s">
        <v>182</v>
      </c>
      <c r="C53" s="157" t="s">
        <v>182</v>
      </c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AC53">
        <v>15</v>
      </c>
      <c r="AD53">
        <v>21</v>
      </c>
    </row>
    <row r="54" spans="1:60" x14ac:dyDescent="0.25">
      <c r="A54" s="158"/>
      <c r="B54" s="159">
        <v>26</v>
      </c>
      <c r="C54" s="160" t="s">
        <v>182</v>
      </c>
      <c r="D54" s="161"/>
      <c r="E54" s="161"/>
      <c r="F54" s="161"/>
      <c r="G54" s="162">
        <f>G8+G25+G28+G35+G42+G45</f>
        <v>0</v>
      </c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AC54">
        <f>SUMIF(L7:L52,AC53,G7:G52)</f>
        <v>0</v>
      </c>
      <c r="AD54">
        <f>SUMIF(L7:L52,AD53,G7:G52)</f>
        <v>0</v>
      </c>
      <c r="AE54" t="s">
        <v>183</v>
      </c>
    </row>
    <row r="55" spans="1:60" x14ac:dyDescent="0.25">
      <c r="A55" s="155"/>
      <c r="B55" s="156" t="s">
        <v>182</v>
      </c>
      <c r="C55" s="157" t="s">
        <v>182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60" x14ac:dyDescent="0.25">
      <c r="A56" s="155"/>
      <c r="B56" s="156" t="s">
        <v>182</v>
      </c>
      <c r="C56" s="157" t="s">
        <v>182</v>
      </c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</sheetData>
  <sheetProtection algorithmName="SHA-512" hashValue="yFTWxkHnRrhK+w67tV8PrFJCgB7HxsK4NB/oH+8A87UfZOLD7mUqugB+pClftOZfYJs8oe5idL1q/RHR4/lwqw==" saltValue="o0bzrzxRutP3UL956B1c8w==" spinCount="100000" sheet="1" objects="1" scenarios="1"/>
  <mergeCells count="4">
    <mergeCell ref="A1:G1"/>
    <mergeCell ref="C2:G2"/>
    <mergeCell ref="C3:G3"/>
    <mergeCell ref="C4:G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8"/>
  <sheetViews>
    <sheetView workbookViewId="0">
      <selection activeCell="F10" sqref="F10"/>
    </sheetView>
  </sheetViews>
  <sheetFormatPr defaultRowHeight="15" outlineLevelRow="1" x14ac:dyDescent="0.25"/>
  <cols>
    <col min="1" max="1" width="4.28515625" customWidth="1"/>
    <col min="2" max="2" width="14.42578125" style="163" customWidth="1"/>
    <col min="3" max="3" width="38.28515625" style="16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198" t="s">
        <v>50</v>
      </c>
      <c r="B1" s="198"/>
      <c r="C1" s="198"/>
      <c r="D1" s="198"/>
      <c r="E1" s="198"/>
      <c r="F1" s="198"/>
      <c r="G1" s="198"/>
      <c r="AE1" t="s">
        <v>51</v>
      </c>
    </row>
    <row r="2" spans="1:60" ht="24.95" customHeight="1" x14ac:dyDescent="0.25">
      <c r="A2" s="107" t="s">
        <v>52</v>
      </c>
      <c r="B2" s="108"/>
      <c r="C2" s="199" t="s">
        <v>47</v>
      </c>
      <c r="D2" s="200"/>
      <c r="E2" s="200"/>
      <c r="F2" s="200"/>
      <c r="G2" s="201"/>
      <c r="AE2" t="s">
        <v>53</v>
      </c>
    </row>
    <row r="3" spans="1:60" ht="24.95" customHeight="1" x14ac:dyDescent="0.25">
      <c r="A3" s="107" t="s">
        <v>54</v>
      </c>
      <c r="B3" s="108"/>
      <c r="C3" s="199" t="s">
        <v>185</v>
      </c>
      <c r="D3" s="200"/>
      <c r="E3" s="200"/>
      <c r="F3" s="200"/>
      <c r="G3" s="201"/>
      <c r="AE3" t="s">
        <v>56</v>
      </c>
    </row>
    <row r="4" spans="1:60" ht="24.95" hidden="1" customHeight="1" x14ac:dyDescent="0.25">
      <c r="A4" s="107" t="s">
        <v>57</v>
      </c>
      <c r="B4" s="108"/>
      <c r="C4" s="199"/>
      <c r="D4" s="200"/>
      <c r="E4" s="200"/>
      <c r="F4" s="200"/>
      <c r="G4" s="201"/>
      <c r="AE4" t="s">
        <v>58</v>
      </c>
    </row>
    <row r="5" spans="1:60" hidden="1" x14ac:dyDescent="0.25">
      <c r="A5" s="109" t="s">
        <v>59</v>
      </c>
      <c r="B5" s="110"/>
      <c r="C5" s="111"/>
      <c r="D5" s="112"/>
      <c r="E5" s="112"/>
      <c r="F5" s="112"/>
      <c r="G5" s="113"/>
      <c r="AE5" t="s">
        <v>60</v>
      </c>
    </row>
    <row r="7" spans="1:60" ht="45" x14ac:dyDescent="0.25">
      <c r="A7" s="114" t="s">
        <v>61</v>
      </c>
      <c r="B7" s="115" t="s">
        <v>62</v>
      </c>
      <c r="C7" s="115" t="s">
        <v>63</v>
      </c>
      <c r="D7" s="114" t="s">
        <v>64</v>
      </c>
      <c r="E7" s="114" t="s">
        <v>65</v>
      </c>
      <c r="F7" s="116" t="s">
        <v>66</v>
      </c>
      <c r="G7" s="114" t="s">
        <v>19</v>
      </c>
      <c r="H7" s="117" t="s">
        <v>67</v>
      </c>
      <c r="I7" s="117" t="s">
        <v>68</v>
      </c>
      <c r="J7" s="117" t="s">
        <v>69</v>
      </c>
      <c r="K7" s="117" t="s">
        <v>70</v>
      </c>
      <c r="L7" s="117" t="s">
        <v>71</v>
      </c>
      <c r="M7" s="117" t="s">
        <v>72</v>
      </c>
      <c r="N7" s="117" t="s">
        <v>73</v>
      </c>
      <c r="O7" s="117" t="s">
        <v>74</v>
      </c>
      <c r="P7" s="117" t="s">
        <v>75</v>
      </c>
      <c r="Q7" s="117" t="s">
        <v>76</v>
      </c>
      <c r="R7" s="117" t="s">
        <v>77</v>
      </c>
      <c r="S7" s="117" t="s">
        <v>78</v>
      </c>
      <c r="T7" s="117" t="s">
        <v>79</v>
      </c>
      <c r="U7" s="117" t="s">
        <v>80</v>
      </c>
    </row>
    <row r="8" spans="1:60" x14ac:dyDescent="0.25">
      <c r="A8" s="118" t="s">
        <v>81</v>
      </c>
      <c r="B8" s="119" t="s">
        <v>82</v>
      </c>
      <c r="C8" s="120" t="s">
        <v>83</v>
      </c>
      <c r="D8" s="121"/>
      <c r="E8" s="122"/>
      <c r="F8" s="123"/>
      <c r="G8" s="123">
        <f>SUMIF(AE9:AE27,"&lt;&gt;NOR",G9:G27)</f>
        <v>0</v>
      </c>
      <c r="H8" s="123"/>
      <c r="I8" s="123">
        <f>SUM(I9:I27)</f>
        <v>0</v>
      </c>
      <c r="J8" s="123"/>
      <c r="K8" s="123">
        <f>SUM(K9:K27)</f>
        <v>0</v>
      </c>
      <c r="L8" s="123"/>
      <c r="M8" s="123">
        <f>SUM(M9:M27)</f>
        <v>0</v>
      </c>
      <c r="N8" s="124"/>
      <c r="O8" s="124">
        <f>SUM(O9:O27)</f>
        <v>12.241200000000001</v>
      </c>
      <c r="P8" s="124"/>
      <c r="Q8" s="124">
        <f>SUM(Q9:Q27)</f>
        <v>10.8012</v>
      </c>
      <c r="R8" s="124"/>
      <c r="S8" s="124"/>
      <c r="T8" s="118"/>
      <c r="U8" s="124">
        <f>SUM(U9:U27)</f>
        <v>114.54</v>
      </c>
      <c r="AE8" t="s">
        <v>84</v>
      </c>
    </row>
    <row r="9" spans="1:60" ht="22.5" outlineLevel="1" x14ac:dyDescent="0.25">
      <c r="A9" s="125">
        <v>1</v>
      </c>
      <c r="B9" s="126" t="s">
        <v>233</v>
      </c>
      <c r="C9" s="127" t="s">
        <v>234</v>
      </c>
      <c r="D9" s="128" t="s">
        <v>98</v>
      </c>
      <c r="E9" s="129">
        <v>12</v>
      </c>
      <c r="F9" s="130"/>
      <c r="G9" s="131">
        <f>ROUND(E9*F9,2)</f>
        <v>0</v>
      </c>
      <c r="H9" s="130"/>
      <c r="I9" s="131">
        <f>ROUND(E9*H9,2)</f>
        <v>0</v>
      </c>
      <c r="J9" s="130"/>
      <c r="K9" s="131">
        <f>ROUND(E9*J9,2)</f>
        <v>0</v>
      </c>
      <c r="L9" s="131">
        <v>21</v>
      </c>
      <c r="M9" s="131">
        <f>G9*(1+L9/100)</f>
        <v>0</v>
      </c>
      <c r="N9" s="132">
        <v>0</v>
      </c>
      <c r="O9" s="132">
        <f>ROUND(E9*N9,5)</f>
        <v>0</v>
      </c>
      <c r="P9" s="132">
        <v>0.90010000000000001</v>
      </c>
      <c r="Q9" s="132">
        <f>ROUND(E9*P9,5)</f>
        <v>10.8012</v>
      </c>
      <c r="R9" s="132"/>
      <c r="S9" s="132"/>
      <c r="T9" s="133">
        <v>1.4834000000000001</v>
      </c>
      <c r="U9" s="132">
        <f>ROUND(E9*T9,2)</f>
        <v>17.8</v>
      </c>
      <c r="V9" s="134"/>
      <c r="W9" s="134"/>
      <c r="X9" s="134"/>
      <c r="Y9" s="134"/>
      <c r="Z9" s="134"/>
      <c r="AA9" s="134"/>
      <c r="AB9" s="134"/>
      <c r="AC9" s="134"/>
      <c r="AD9" s="134"/>
      <c r="AE9" s="134" t="s">
        <v>201</v>
      </c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</row>
    <row r="10" spans="1:60" outlineLevel="1" x14ac:dyDescent="0.25">
      <c r="A10" s="125"/>
      <c r="B10" s="126"/>
      <c r="C10" s="135" t="s">
        <v>235</v>
      </c>
      <c r="D10" s="136"/>
      <c r="E10" s="137">
        <v>6</v>
      </c>
      <c r="F10" s="204"/>
      <c r="G10" s="131"/>
      <c r="H10" s="131"/>
      <c r="I10" s="131"/>
      <c r="J10" s="131"/>
      <c r="K10" s="131"/>
      <c r="L10" s="131"/>
      <c r="M10" s="131"/>
      <c r="N10" s="132"/>
      <c r="O10" s="132"/>
      <c r="P10" s="132"/>
      <c r="Q10" s="132"/>
      <c r="R10" s="132"/>
      <c r="S10" s="132"/>
      <c r="T10" s="133"/>
      <c r="U10" s="132"/>
      <c r="V10" s="134"/>
      <c r="W10" s="134"/>
      <c r="X10" s="134"/>
      <c r="Y10" s="134"/>
      <c r="Z10" s="134"/>
      <c r="AA10" s="134"/>
      <c r="AB10" s="134"/>
      <c r="AC10" s="134"/>
      <c r="AD10" s="134"/>
      <c r="AE10" s="134" t="s">
        <v>90</v>
      </c>
      <c r="AF10" s="134">
        <v>0</v>
      </c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</row>
    <row r="11" spans="1:60" outlineLevel="1" x14ac:dyDescent="0.25">
      <c r="A11" s="125"/>
      <c r="B11" s="126"/>
      <c r="C11" s="135" t="s">
        <v>236</v>
      </c>
      <c r="D11" s="136"/>
      <c r="E11" s="137">
        <v>6</v>
      </c>
      <c r="F11" s="204"/>
      <c r="G11" s="131"/>
      <c r="H11" s="131"/>
      <c r="I11" s="131"/>
      <c r="J11" s="131"/>
      <c r="K11" s="131"/>
      <c r="L11" s="131"/>
      <c r="M11" s="131"/>
      <c r="N11" s="132"/>
      <c r="O11" s="132"/>
      <c r="P11" s="132"/>
      <c r="Q11" s="132"/>
      <c r="R11" s="132"/>
      <c r="S11" s="132"/>
      <c r="T11" s="133"/>
      <c r="U11" s="132"/>
      <c r="V11" s="134"/>
      <c r="W11" s="134"/>
      <c r="X11" s="134"/>
      <c r="Y11" s="134"/>
      <c r="Z11" s="134"/>
      <c r="AA11" s="134"/>
      <c r="AB11" s="134"/>
      <c r="AC11" s="134"/>
      <c r="AD11" s="134"/>
      <c r="AE11" s="134" t="s">
        <v>90</v>
      </c>
      <c r="AF11" s="134">
        <v>0</v>
      </c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</row>
    <row r="12" spans="1:60" outlineLevel="1" x14ac:dyDescent="0.25">
      <c r="A12" s="125">
        <v>2</v>
      </c>
      <c r="B12" s="126" t="s">
        <v>186</v>
      </c>
      <c r="C12" s="127" t="s">
        <v>187</v>
      </c>
      <c r="D12" s="128" t="s">
        <v>87</v>
      </c>
      <c r="E12" s="129">
        <v>48</v>
      </c>
      <c r="F12" s="130"/>
      <c r="G12" s="131">
        <f>ROUND(E12*F12,2)</f>
        <v>0</v>
      </c>
      <c r="H12" s="130"/>
      <c r="I12" s="131">
        <f>ROUND(E12*H12,2)</f>
        <v>0</v>
      </c>
      <c r="J12" s="130"/>
      <c r="K12" s="131">
        <f>ROUND(E12*J12,2)</f>
        <v>0</v>
      </c>
      <c r="L12" s="131">
        <v>21</v>
      </c>
      <c r="M12" s="131">
        <f>G12*(1+L12/100)</f>
        <v>0</v>
      </c>
      <c r="N12" s="132">
        <v>0</v>
      </c>
      <c r="O12" s="132">
        <f>ROUND(E12*N12,5)</f>
        <v>0</v>
      </c>
      <c r="P12" s="132">
        <v>0</v>
      </c>
      <c r="Q12" s="132">
        <f>ROUND(E12*P12,5)</f>
        <v>0</v>
      </c>
      <c r="R12" s="132"/>
      <c r="S12" s="132"/>
      <c r="T12" s="133">
        <v>0.36499999999999999</v>
      </c>
      <c r="U12" s="132">
        <f>ROUND(E12*T12,2)</f>
        <v>17.52</v>
      </c>
      <c r="V12" s="134"/>
      <c r="W12" s="134"/>
      <c r="X12" s="134"/>
      <c r="Y12" s="134"/>
      <c r="Z12" s="134"/>
      <c r="AA12" s="134"/>
      <c r="AB12" s="134"/>
      <c r="AC12" s="134"/>
      <c r="AD12" s="134"/>
      <c r="AE12" s="134" t="s">
        <v>88</v>
      </c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</row>
    <row r="13" spans="1:60" outlineLevel="1" x14ac:dyDescent="0.25">
      <c r="A13" s="125"/>
      <c r="B13" s="126"/>
      <c r="C13" s="135" t="s">
        <v>237</v>
      </c>
      <c r="D13" s="136"/>
      <c r="E13" s="137">
        <v>24</v>
      </c>
      <c r="F13" s="204"/>
      <c r="G13" s="131"/>
      <c r="H13" s="131"/>
      <c r="I13" s="131"/>
      <c r="J13" s="131"/>
      <c r="K13" s="131"/>
      <c r="L13" s="131"/>
      <c r="M13" s="131"/>
      <c r="N13" s="132"/>
      <c r="O13" s="132"/>
      <c r="P13" s="132"/>
      <c r="Q13" s="132"/>
      <c r="R13" s="132"/>
      <c r="S13" s="132"/>
      <c r="T13" s="133"/>
      <c r="U13" s="132"/>
      <c r="V13" s="134"/>
      <c r="W13" s="134"/>
      <c r="X13" s="134"/>
      <c r="Y13" s="134"/>
      <c r="Z13" s="134"/>
      <c r="AA13" s="134"/>
      <c r="AB13" s="134"/>
      <c r="AC13" s="134"/>
      <c r="AD13" s="134"/>
      <c r="AE13" s="134" t="s">
        <v>90</v>
      </c>
      <c r="AF13" s="134">
        <v>0</v>
      </c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</row>
    <row r="14" spans="1:60" outlineLevel="1" x14ac:dyDescent="0.25">
      <c r="A14" s="125"/>
      <c r="B14" s="126"/>
      <c r="C14" s="135" t="s">
        <v>238</v>
      </c>
      <c r="D14" s="136"/>
      <c r="E14" s="137">
        <v>24</v>
      </c>
      <c r="F14" s="204"/>
      <c r="G14" s="131"/>
      <c r="H14" s="131"/>
      <c r="I14" s="131"/>
      <c r="J14" s="131"/>
      <c r="K14" s="131"/>
      <c r="L14" s="131"/>
      <c r="M14" s="131"/>
      <c r="N14" s="132"/>
      <c r="O14" s="132"/>
      <c r="P14" s="132"/>
      <c r="Q14" s="132"/>
      <c r="R14" s="132"/>
      <c r="S14" s="132"/>
      <c r="T14" s="133"/>
      <c r="U14" s="132"/>
      <c r="V14" s="134"/>
      <c r="W14" s="134"/>
      <c r="X14" s="134"/>
      <c r="Y14" s="134"/>
      <c r="Z14" s="134"/>
      <c r="AA14" s="134"/>
      <c r="AB14" s="134"/>
      <c r="AC14" s="134"/>
      <c r="AD14" s="134"/>
      <c r="AE14" s="134" t="s">
        <v>90</v>
      </c>
      <c r="AF14" s="134">
        <v>0</v>
      </c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</row>
    <row r="15" spans="1:60" outlineLevel="1" x14ac:dyDescent="0.25">
      <c r="A15" s="125">
        <v>3</v>
      </c>
      <c r="B15" s="126" t="s">
        <v>189</v>
      </c>
      <c r="C15" s="127" t="s">
        <v>190</v>
      </c>
      <c r="D15" s="128" t="s">
        <v>87</v>
      </c>
      <c r="E15" s="129">
        <v>48</v>
      </c>
      <c r="F15" s="130"/>
      <c r="G15" s="131">
        <f>ROUND(E15*F15,2)</f>
        <v>0</v>
      </c>
      <c r="H15" s="130"/>
      <c r="I15" s="131">
        <f>ROUND(E15*H15,2)</f>
        <v>0</v>
      </c>
      <c r="J15" s="130"/>
      <c r="K15" s="131">
        <f>ROUND(E15*J15,2)</f>
        <v>0</v>
      </c>
      <c r="L15" s="131">
        <v>21</v>
      </c>
      <c r="M15" s="131">
        <f>G15*(1+L15/100)</f>
        <v>0</v>
      </c>
      <c r="N15" s="132">
        <v>0</v>
      </c>
      <c r="O15" s="132">
        <f>ROUND(E15*N15,5)</f>
        <v>0</v>
      </c>
      <c r="P15" s="132">
        <v>0</v>
      </c>
      <c r="Q15" s="132">
        <f>ROUND(E15*P15,5)</f>
        <v>0</v>
      </c>
      <c r="R15" s="132"/>
      <c r="S15" s="132"/>
      <c r="T15" s="133">
        <v>0.38979999999999998</v>
      </c>
      <c r="U15" s="132">
        <f>ROUND(E15*T15,2)</f>
        <v>18.71</v>
      </c>
      <c r="V15" s="134"/>
      <c r="W15" s="134"/>
      <c r="X15" s="134"/>
      <c r="Y15" s="134"/>
      <c r="Z15" s="134"/>
      <c r="AA15" s="134"/>
      <c r="AB15" s="134"/>
      <c r="AC15" s="134"/>
      <c r="AD15" s="134"/>
      <c r="AE15" s="134" t="s">
        <v>88</v>
      </c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</row>
    <row r="16" spans="1:60" outlineLevel="1" x14ac:dyDescent="0.25">
      <c r="A16" s="125">
        <v>4</v>
      </c>
      <c r="B16" s="126" t="s">
        <v>91</v>
      </c>
      <c r="C16" s="127" t="s">
        <v>92</v>
      </c>
      <c r="D16" s="128" t="s">
        <v>87</v>
      </c>
      <c r="E16" s="129">
        <v>13.8</v>
      </c>
      <c r="F16" s="130"/>
      <c r="G16" s="131">
        <f>ROUND(E16*F16,2)</f>
        <v>0</v>
      </c>
      <c r="H16" s="130"/>
      <c r="I16" s="131">
        <f>ROUND(E16*H16,2)</f>
        <v>0</v>
      </c>
      <c r="J16" s="130"/>
      <c r="K16" s="131">
        <f>ROUND(E16*J16,2)</f>
        <v>0</v>
      </c>
      <c r="L16" s="131">
        <v>21</v>
      </c>
      <c r="M16" s="131">
        <f>G16*(1+L16/100)</f>
        <v>0</v>
      </c>
      <c r="N16" s="132">
        <v>0</v>
      </c>
      <c r="O16" s="132">
        <f>ROUND(E16*N16,5)</f>
        <v>0</v>
      </c>
      <c r="P16" s="132">
        <v>0</v>
      </c>
      <c r="Q16" s="132">
        <f>ROUND(E16*P16,5)</f>
        <v>0</v>
      </c>
      <c r="R16" s="132"/>
      <c r="S16" s="132"/>
      <c r="T16" s="133">
        <v>2.2490000000000001</v>
      </c>
      <c r="U16" s="132">
        <f>ROUND(E16*T16,2)</f>
        <v>31.04</v>
      </c>
      <c r="V16" s="134"/>
      <c r="W16" s="134"/>
      <c r="X16" s="134"/>
      <c r="Y16" s="134"/>
      <c r="Z16" s="134"/>
      <c r="AA16" s="134"/>
      <c r="AB16" s="134"/>
      <c r="AC16" s="134"/>
      <c r="AD16" s="134"/>
      <c r="AE16" s="134" t="s">
        <v>88</v>
      </c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</row>
    <row r="17" spans="1:60" outlineLevel="1" x14ac:dyDescent="0.25">
      <c r="A17" s="125"/>
      <c r="B17" s="126"/>
      <c r="C17" s="135" t="s">
        <v>239</v>
      </c>
      <c r="D17" s="136"/>
      <c r="E17" s="137">
        <v>9</v>
      </c>
      <c r="F17" s="204"/>
      <c r="G17" s="131"/>
      <c r="H17" s="131"/>
      <c r="I17" s="131"/>
      <c r="J17" s="131"/>
      <c r="K17" s="131"/>
      <c r="L17" s="131"/>
      <c r="M17" s="131"/>
      <c r="N17" s="132"/>
      <c r="O17" s="132"/>
      <c r="P17" s="132"/>
      <c r="Q17" s="132"/>
      <c r="R17" s="132"/>
      <c r="S17" s="132"/>
      <c r="T17" s="133"/>
      <c r="U17" s="132"/>
      <c r="V17" s="134"/>
      <c r="W17" s="134"/>
      <c r="X17" s="134"/>
      <c r="Y17" s="134"/>
      <c r="Z17" s="134"/>
      <c r="AA17" s="134"/>
      <c r="AB17" s="134"/>
      <c r="AC17" s="134"/>
      <c r="AD17" s="134"/>
      <c r="AE17" s="134" t="s">
        <v>90</v>
      </c>
      <c r="AF17" s="134">
        <v>0</v>
      </c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</row>
    <row r="18" spans="1:60" outlineLevel="1" x14ac:dyDescent="0.25">
      <c r="A18" s="125"/>
      <c r="B18" s="126"/>
      <c r="C18" s="135" t="s">
        <v>240</v>
      </c>
      <c r="D18" s="136"/>
      <c r="E18" s="137">
        <v>4.8</v>
      </c>
      <c r="F18" s="204"/>
      <c r="G18" s="131"/>
      <c r="H18" s="131"/>
      <c r="I18" s="131"/>
      <c r="J18" s="131"/>
      <c r="K18" s="131"/>
      <c r="L18" s="131"/>
      <c r="M18" s="131"/>
      <c r="N18" s="132"/>
      <c r="O18" s="132"/>
      <c r="P18" s="132"/>
      <c r="Q18" s="132"/>
      <c r="R18" s="132"/>
      <c r="S18" s="132"/>
      <c r="T18" s="133"/>
      <c r="U18" s="132"/>
      <c r="V18" s="134"/>
      <c r="W18" s="134"/>
      <c r="X18" s="134"/>
      <c r="Y18" s="134"/>
      <c r="Z18" s="134"/>
      <c r="AA18" s="134"/>
      <c r="AB18" s="134"/>
      <c r="AC18" s="134"/>
      <c r="AD18" s="134"/>
      <c r="AE18" s="134" t="s">
        <v>90</v>
      </c>
      <c r="AF18" s="134">
        <v>0</v>
      </c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</row>
    <row r="19" spans="1:60" outlineLevel="1" x14ac:dyDescent="0.25">
      <c r="A19" s="125">
        <v>5</v>
      </c>
      <c r="B19" s="126" t="s">
        <v>94</v>
      </c>
      <c r="C19" s="127" t="s">
        <v>95</v>
      </c>
      <c r="D19" s="128" t="s">
        <v>87</v>
      </c>
      <c r="E19" s="129">
        <v>13.8</v>
      </c>
      <c r="F19" s="130"/>
      <c r="G19" s="131">
        <f>ROUND(E19*F19,2)</f>
        <v>0</v>
      </c>
      <c r="H19" s="130"/>
      <c r="I19" s="131">
        <f>ROUND(E19*H19,2)</f>
        <v>0</v>
      </c>
      <c r="J19" s="130"/>
      <c r="K19" s="131">
        <f>ROUND(E19*J19,2)</f>
        <v>0</v>
      </c>
      <c r="L19" s="131">
        <v>21</v>
      </c>
      <c r="M19" s="131">
        <f>G19*(1+L19/100)</f>
        <v>0</v>
      </c>
      <c r="N19" s="132">
        <v>0</v>
      </c>
      <c r="O19" s="132">
        <f>ROUND(E19*N19,5)</f>
        <v>0</v>
      </c>
      <c r="P19" s="132">
        <v>0</v>
      </c>
      <c r="Q19" s="132">
        <f>ROUND(E19*P19,5)</f>
        <v>0</v>
      </c>
      <c r="R19" s="132"/>
      <c r="S19" s="132"/>
      <c r="T19" s="133">
        <v>0.107</v>
      </c>
      <c r="U19" s="132">
        <f>ROUND(E19*T19,2)</f>
        <v>1.48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 t="s">
        <v>88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</row>
    <row r="20" spans="1:60" outlineLevel="1" x14ac:dyDescent="0.25">
      <c r="A20" s="125">
        <v>6</v>
      </c>
      <c r="B20" s="126" t="s">
        <v>101</v>
      </c>
      <c r="C20" s="127" t="s">
        <v>102</v>
      </c>
      <c r="D20" s="128" t="s">
        <v>87</v>
      </c>
      <c r="E20" s="129">
        <v>28.2</v>
      </c>
      <c r="F20" s="130"/>
      <c r="G20" s="131">
        <f>ROUND(E20*F20,2)</f>
        <v>0</v>
      </c>
      <c r="H20" s="130"/>
      <c r="I20" s="131">
        <f>ROUND(E20*H20,2)</f>
        <v>0</v>
      </c>
      <c r="J20" s="130"/>
      <c r="K20" s="131">
        <f>ROUND(E20*J20,2)</f>
        <v>0</v>
      </c>
      <c r="L20" s="131">
        <v>21</v>
      </c>
      <c r="M20" s="131">
        <f>G20*(1+L20/100)</f>
        <v>0</v>
      </c>
      <c r="N20" s="132">
        <v>0</v>
      </c>
      <c r="O20" s="132">
        <f>ROUND(E20*N20,5)</f>
        <v>0</v>
      </c>
      <c r="P20" s="132">
        <v>0</v>
      </c>
      <c r="Q20" s="132">
        <f>ROUND(E20*P20,5)</f>
        <v>0</v>
      </c>
      <c r="R20" s="132"/>
      <c r="S20" s="132"/>
      <c r="T20" s="133">
        <v>0.20200000000000001</v>
      </c>
      <c r="U20" s="132">
        <f>ROUND(E20*T20,2)</f>
        <v>5.7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 t="s">
        <v>88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</row>
    <row r="21" spans="1:60" outlineLevel="1" x14ac:dyDescent="0.25">
      <c r="A21" s="125"/>
      <c r="B21" s="126"/>
      <c r="C21" s="135" t="s">
        <v>241</v>
      </c>
      <c r="D21" s="136"/>
      <c r="E21" s="137">
        <v>28.2</v>
      </c>
      <c r="F21" s="204"/>
      <c r="G21" s="131"/>
      <c r="H21" s="131"/>
      <c r="I21" s="131"/>
      <c r="J21" s="131"/>
      <c r="K21" s="131"/>
      <c r="L21" s="131"/>
      <c r="M21" s="131"/>
      <c r="N21" s="132"/>
      <c r="O21" s="132"/>
      <c r="P21" s="132"/>
      <c r="Q21" s="132"/>
      <c r="R21" s="132"/>
      <c r="S21" s="132"/>
      <c r="T21" s="133"/>
      <c r="U21" s="132"/>
      <c r="V21" s="134"/>
      <c r="W21" s="134"/>
      <c r="X21" s="134"/>
      <c r="Y21" s="134"/>
      <c r="Z21" s="134"/>
      <c r="AA21" s="134"/>
      <c r="AB21" s="134"/>
      <c r="AC21" s="134"/>
      <c r="AD21" s="134"/>
      <c r="AE21" s="134" t="s">
        <v>90</v>
      </c>
      <c r="AF21" s="134">
        <v>0</v>
      </c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</row>
    <row r="22" spans="1:60" ht="22.5" outlineLevel="1" x14ac:dyDescent="0.25">
      <c r="A22" s="125">
        <v>7</v>
      </c>
      <c r="B22" s="126" t="s">
        <v>194</v>
      </c>
      <c r="C22" s="127" t="s">
        <v>195</v>
      </c>
      <c r="D22" s="128" t="s">
        <v>87</v>
      </c>
      <c r="E22" s="129">
        <v>7.2</v>
      </c>
      <c r="F22" s="130"/>
      <c r="G22" s="131">
        <f>ROUND(E22*F22,2)</f>
        <v>0</v>
      </c>
      <c r="H22" s="130"/>
      <c r="I22" s="131">
        <f>ROUND(E22*H22,2)</f>
        <v>0</v>
      </c>
      <c r="J22" s="130"/>
      <c r="K22" s="131">
        <f>ROUND(E22*J22,2)</f>
        <v>0</v>
      </c>
      <c r="L22" s="131">
        <v>21</v>
      </c>
      <c r="M22" s="131">
        <f>G22*(1+L22/100)</f>
        <v>0</v>
      </c>
      <c r="N22" s="132">
        <v>1.7</v>
      </c>
      <c r="O22" s="132">
        <f>ROUND(E22*N22,5)</f>
        <v>12.24</v>
      </c>
      <c r="P22" s="132">
        <v>0</v>
      </c>
      <c r="Q22" s="132">
        <f>ROUND(E22*P22,5)</f>
        <v>0</v>
      </c>
      <c r="R22" s="132"/>
      <c r="S22" s="132"/>
      <c r="T22" s="133">
        <v>1.587</v>
      </c>
      <c r="U22" s="132">
        <f>ROUND(E22*T22,2)</f>
        <v>11.43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 t="s">
        <v>88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</row>
    <row r="23" spans="1:60" outlineLevel="1" x14ac:dyDescent="0.25">
      <c r="A23" s="125"/>
      <c r="B23" s="126"/>
      <c r="C23" s="135" t="s">
        <v>242</v>
      </c>
      <c r="D23" s="136"/>
      <c r="E23" s="137">
        <v>3.6</v>
      </c>
      <c r="F23" s="204"/>
      <c r="G23" s="131"/>
      <c r="H23" s="131"/>
      <c r="I23" s="131"/>
      <c r="J23" s="131"/>
      <c r="K23" s="131"/>
      <c r="L23" s="131"/>
      <c r="M23" s="131"/>
      <c r="N23" s="132"/>
      <c r="O23" s="132"/>
      <c r="P23" s="132"/>
      <c r="Q23" s="132"/>
      <c r="R23" s="132"/>
      <c r="S23" s="132"/>
      <c r="T23" s="133"/>
      <c r="U23" s="132"/>
      <c r="V23" s="134"/>
      <c r="W23" s="134"/>
      <c r="X23" s="134"/>
      <c r="Y23" s="134"/>
      <c r="Z23" s="134"/>
      <c r="AA23" s="134"/>
      <c r="AB23" s="134"/>
      <c r="AC23" s="134"/>
      <c r="AD23" s="134"/>
      <c r="AE23" s="134" t="s">
        <v>90</v>
      </c>
      <c r="AF23" s="134">
        <v>0</v>
      </c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</row>
    <row r="24" spans="1:60" outlineLevel="1" x14ac:dyDescent="0.25">
      <c r="A24" s="125"/>
      <c r="B24" s="126"/>
      <c r="C24" s="135" t="s">
        <v>243</v>
      </c>
      <c r="D24" s="136"/>
      <c r="E24" s="137">
        <v>3.6</v>
      </c>
      <c r="F24" s="204"/>
      <c r="G24" s="131"/>
      <c r="H24" s="131"/>
      <c r="I24" s="131"/>
      <c r="J24" s="131"/>
      <c r="K24" s="131"/>
      <c r="L24" s="131"/>
      <c r="M24" s="131"/>
      <c r="N24" s="132"/>
      <c r="O24" s="132"/>
      <c r="P24" s="132"/>
      <c r="Q24" s="132"/>
      <c r="R24" s="132"/>
      <c r="S24" s="132"/>
      <c r="T24" s="133"/>
      <c r="U24" s="132"/>
      <c r="V24" s="134"/>
      <c r="W24" s="134"/>
      <c r="X24" s="134"/>
      <c r="Y24" s="134"/>
      <c r="Z24" s="134"/>
      <c r="AA24" s="134"/>
      <c r="AB24" s="134"/>
      <c r="AC24" s="134"/>
      <c r="AD24" s="134"/>
      <c r="AE24" s="134" t="s">
        <v>90</v>
      </c>
      <c r="AF24" s="134">
        <v>0</v>
      </c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</row>
    <row r="25" spans="1:60" outlineLevel="1" x14ac:dyDescent="0.25">
      <c r="A25" s="125">
        <v>8</v>
      </c>
      <c r="B25" s="126" t="s">
        <v>203</v>
      </c>
      <c r="C25" s="127" t="s">
        <v>204</v>
      </c>
      <c r="D25" s="128" t="s">
        <v>87</v>
      </c>
      <c r="E25" s="129">
        <v>51.2</v>
      </c>
      <c r="F25" s="130"/>
      <c r="G25" s="131">
        <f>ROUND(E25*F25,2)</f>
        <v>0</v>
      </c>
      <c r="H25" s="130"/>
      <c r="I25" s="131">
        <f>ROUND(E25*H25,2)</f>
        <v>0</v>
      </c>
      <c r="J25" s="130"/>
      <c r="K25" s="131">
        <f>ROUND(E25*J25,2)</f>
        <v>0</v>
      </c>
      <c r="L25" s="131">
        <v>21</v>
      </c>
      <c r="M25" s="131">
        <f>G25*(1+L25/100)</f>
        <v>0</v>
      </c>
      <c r="N25" s="132">
        <v>0</v>
      </c>
      <c r="O25" s="132">
        <f>ROUND(E25*N25,5)</f>
        <v>0</v>
      </c>
      <c r="P25" s="132">
        <v>0</v>
      </c>
      <c r="Q25" s="132">
        <f>ROUND(E25*P25,5)</f>
        <v>0</v>
      </c>
      <c r="R25" s="132"/>
      <c r="S25" s="132"/>
      <c r="T25" s="133">
        <v>1.0999999999999999E-2</v>
      </c>
      <c r="U25" s="132">
        <f>ROUND(E25*T25,2)</f>
        <v>0.56000000000000005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 t="s">
        <v>88</v>
      </c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</row>
    <row r="26" spans="1:60" outlineLevel="1" x14ac:dyDescent="0.25">
      <c r="A26" s="125"/>
      <c r="B26" s="126"/>
      <c r="C26" s="135" t="s">
        <v>244</v>
      </c>
      <c r="D26" s="136"/>
      <c r="E26" s="137">
        <v>51.2</v>
      </c>
      <c r="F26" s="204"/>
      <c r="G26" s="131"/>
      <c r="H26" s="131"/>
      <c r="I26" s="131"/>
      <c r="J26" s="131"/>
      <c r="K26" s="131"/>
      <c r="L26" s="131"/>
      <c r="M26" s="131"/>
      <c r="N26" s="132"/>
      <c r="O26" s="132"/>
      <c r="P26" s="132"/>
      <c r="Q26" s="132"/>
      <c r="R26" s="132"/>
      <c r="S26" s="132"/>
      <c r="T26" s="133"/>
      <c r="U26" s="132"/>
      <c r="V26" s="134"/>
      <c r="W26" s="134"/>
      <c r="X26" s="134"/>
      <c r="Y26" s="134"/>
      <c r="Z26" s="134"/>
      <c r="AA26" s="134"/>
      <c r="AB26" s="134"/>
      <c r="AC26" s="134"/>
      <c r="AD26" s="134"/>
      <c r="AE26" s="134" t="s">
        <v>90</v>
      </c>
      <c r="AF26" s="134">
        <v>0</v>
      </c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</row>
    <row r="27" spans="1:60" outlineLevel="1" x14ac:dyDescent="0.25">
      <c r="A27" s="125">
        <v>9</v>
      </c>
      <c r="B27" s="126" t="s">
        <v>199</v>
      </c>
      <c r="C27" s="127" t="s">
        <v>245</v>
      </c>
      <c r="D27" s="128" t="s">
        <v>98</v>
      </c>
      <c r="E27" s="129">
        <v>40</v>
      </c>
      <c r="F27" s="130"/>
      <c r="G27" s="131">
        <f>ROUND(E27*F27,2)</f>
        <v>0</v>
      </c>
      <c r="H27" s="130"/>
      <c r="I27" s="131">
        <f>ROUND(E27*H27,2)</f>
        <v>0</v>
      </c>
      <c r="J27" s="130"/>
      <c r="K27" s="131">
        <f>ROUND(E27*J27,2)</f>
        <v>0</v>
      </c>
      <c r="L27" s="131">
        <v>21</v>
      </c>
      <c r="M27" s="131">
        <f>G27*(1+L27/100)</f>
        <v>0</v>
      </c>
      <c r="N27" s="132">
        <v>3.0000000000000001E-5</v>
      </c>
      <c r="O27" s="132">
        <f>ROUND(E27*N27,5)</f>
        <v>1.1999999999999999E-3</v>
      </c>
      <c r="P27" s="132">
        <v>0</v>
      </c>
      <c r="Q27" s="132">
        <f>ROUND(E27*P27,5)</f>
        <v>0</v>
      </c>
      <c r="R27" s="132"/>
      <c r="S27" s="132"/>
      <c r="T27" s="133">
        <v>0.25752000000000003</v>
      </c>
      <c r="U27" s="132">
        <f>ROUND(E27*T27,2)</f>
        <v>10.3</v>
      </c>
      <c r="V27" s="134"/>
      <c r="W27" s="134"/>
      <c r="X27" s="134"/>
      <c r="Y27" s="134"/>
      <c r="Z27" s="134"/>
      <c r="AA27" s="134"/>
      <c r="AB27" s="134"/>
      <c r="AC27" s="134"/>
      <c r="AD27" s="134"/>
      <c r="AE27" s="134" t="s">
        <v>201</v>
      </c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</row>
    <row r="28" spans="1:60" x14ac:dyDescent="0.25">
      <c r="A28" s="138" t="s">
        <v>81</v>
      </c>
      <c r="B28" s="139" t="s">
        <v>161</v>
      </c>
      <c r="C28" s="140" t="s">
        <v>246</v>
      </c>
      <c r="D28" s="141"/>
      <c r="E28" s="142"/>
      <c r="F28" s="143"/>
      <c r="G28" s="143">
        <f>SUMIF(AE29:AE32,"&lt;&gt;NOR",G29:G32)</f>
        <v>0</v>
      </c>
      <c r="H28" s="143"/>
      <c r="I28" s="143">
        <f>SUM(I29:I32)</f>
        <v>0</v>
      </c>
      <c r="J28" s="143"/>
      <c r="K28" s="143">
        <f>SUM(K29:K32)</f>
        <v>0</v>
      </c>
      <c r="L28" s="143"/>
      <c r="M28" s="143">
        <f>SUM(M29:M32)</f>
        <v>0</v>
      </c>
      <c r="N28" s="144"/>
      <c r="O28" s="144">
        <f>SUM(O29:O32)</f>
        <v>1.6327999999999998</v>
      </c>
      <c r="P28" s="144"/>
      <c r="Q28" s="144">
        <f>SUM(Q29:Q32)</f>
        <v>0</v>
      </c>
      <c r="R28" s="144"/>
      <c r="S28" s="144"/>
      <c r="T28" s="145"/>
      <c r="U28" s="144">
        <f>SUM(U29:U32)</f>
        <v>1.71</v>
      </c>
      <c r="AE28" t="s">
        <v>84</v>
      </c>
    </row>
    <row r="29" spans="1:60" outlineLevel="1" x14ac:dyDescent="0.25">
      <c r="A29" s="125">
        <v>10</v>
      </c>
      <c r="B29" s="126" t="s">
        <v>247</v>
      </c>
      <c r="C29" s="127" t="s">
        <v>248</v>
      </c>
      <c r="D29" s="128" t="s">
        <v>98</v>
      </c>
      <c r="E29" s="129">
        <v>8</v>
      </c>
      <c r="F29" s="130"/>
      <c r="G29" s="131">
        <f>ROUND(E29*F29,2)</f>
        <v>0</v>
      </c>
      <c r="H29" s="130"/>
      <c r="I29" s="131">
        <f>ROUND(E29*H29,2)</f>
        <v>0</v>
      </c>
      <c r="J29" s="130"/>
      <c r="K29" s="131">
        <f>ROUND(E29*J29,2)</f>
        <v>0</v>
      </c>
      <c r="L29" s="131">
        <v>21</v>
      </c>
      <c r="M29" s="131">
        <f>G29*(1+L29/100)</f>
        <v>0</v>
      </c>
      <c r="N29" s="132">
        <v>3.5E-4</v>
      </c>
      <c r="O29" s="132">
        <f>ROUND(E29*N29,5)</f>
        <v>2.8E-3</v>
      </c>
      <c r="P29" s="132">
        <v>0</v>
      </c>
      <c r="Q29" s="132">
        <f>ROUND(E29*P29,5)</f>
        <v>0</v>
      </c>
      <c r="R29" s="132"/>
      <c r="S29" s="132"/>
      <c r="T29" s="133">
        <v>8.8999999999999996E-2</v>
      </c>
      <c r="U29" s="132">
        <f>ROUND(E29*T29,2)</f>
        <v>0.71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 t="s">
        <v>88</v>
      </c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</row>
    <row r="30" spans="1:60" outlineLevel="1" x14ac:dyDescent="0.25">
      <c r="A30" s="125"/>
      <c r="B30" s="126"/>
      <c r="C30" s="135" t="s">
        <v>249</v>
      </c>
      <c r="D30" s="136"/>
      <c r="E30" s="137">
        <v>8</v>
      </c>
      <c r="F30" s="204"/>
      <c r="G30" s="131"/>
      <c r="H30" s="131"/>
      <c r="I30" s="131"/>
      <c r="J30" s="131"/>
      <c r="K30" s="131"/>
      <c r="L30" s="131"/>
      <c r="M30" s="131"/>
      <c r="N30" s="132"/>
      <c r="O30" s="132"/>
      <c r="P30" s="132"/>
      <c r="Q30" s="132"/>
      <c r="R30" s="132"/>
      <c r="S30" s="132"/>
      <c r="T30" s="133"/>
      <c r="U30" s="132"/>
      <c r="V30" s="134"/>
      <c r="W30" s="134"/>
      <c r="X30" s="134"/>
      <c r="Y30" s="134"/>
      <c r="Z30" s="134"/>
      <c r="AA30" s="134"/>
      <c r="AB30" s="134"/>
      <c r="AC30" s="134"/>
      <c r="AD30" s="134"/>
      <c r="AE30" s="134" t="s">
        <v>90</v>
      </c>
      <c r="AF30" s="134">
        <v>0</v>
      </c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</row>
    <row r="31" spans="1:60" ht="22.5" outlineLevel="1" x14ac:dyDescent="0.25">
      <c r="A31" s="125">
        <v>11</v>
      </c>
      <c r="B31" s="126" t="s">
        <v>250</v>
      </c>
      <c r="C31" s="127" t="s">
        <v>251</v>
      </c>
      <c r="D31" s="128" t="s">
        <v>87</v>
      </c>
      <c r="E31" s="129">
        <v>1</v>
      </c>
      <c r="F31" s="130"/>
      <c r="G31" s="131">
        <f>ROUND(E31*F31,2)</f>
        <v>0</v>
      </c>
      <c r="H31" s="130"/>
      <c r="I31" s="131">
        <f>ROUND(E31*H31,2)</f>
        <v>0</v>
      </c>
      <c r="J31" s="130"/>
      <c r="K31" s="131">
        <f>ROUND(E31*J31,2)</f>
        <v>0</v>
      </c>
      <c r="L31" s="131">
        <v>21</v>
      </c>
      <c r="M31" s="131">
        <f>G31*(1+L31/100)</f>
        <v>0</v>
      </c>
      <c r="N31" s="132">
        <v>1.63</v>
      </c>
      <c r="O31" s="132">
        <f>ROUND(E31*N31,5)</f>
        <v>1.63</v>
      </c>
      <c r="P31" s="132">
        <v>0</v>
      </c>
      <c r="Q31" s="132">
        <f>ROUND(E31*P31,5)</f>
        <v>0</v>
      </c>
      <c r="R31" s="132"/>
      <c r="S31" s="132"/>
      <c r="T31" s="133">
        <v>1</v>
      </c>
      <c r="U31" s="132">
        <f>ROUND(E31*T31,2)</f>
        <v>1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 t="s">
        <v>88</v>
      </c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</row>
    <row r="32" spans="1:60" outlineLevel="1" x14ac:dyDescent="0.25">
      <c r="A32" s="125"/>
      <c r="B32" s="126"/>
      <c r="C32" s="135" t="s">
        <v>252</v>
      </c>
      <c r="D32" s="136"/>
      <c r="E32" s="137">
        <v>1</v>
      </c>
      <c r="F32" s="204"/>
      <c r="G32" s="131"/>
      <c r="H32" s="131"/>
      <c r="I32" s="131"/>
      <c r="J32" s="131"/>
      <c r="K32" s="131"/>
      <c r="L32" s="131"/>
      <c r="M32" s="131"/>
      <c r="N32" s="132"/>
      <c r="O32" s="132"/>
      <c r="P32" s="132"/>
      <c r="Q32" s="132"/>
      <c r="R32" s="132"/>
      <c r="S32" s="132"/>
      <c r="T32" s="133"/>
      <c r="U32" s="132"/>
      <c r="V32" s="134"/>
      <c r="W32" s="134"/>
      <c r="X32" s="134"/>
      <c r="Y32" s="134"/>
      <c r="Z32" s="134"/>
      <c r="AA32" s="134"/>
      <c r="AB32" s="134"/>
      <c r="AC32" s="134"/>
      <c r="AD32" s="134"/>
      <c r="AE32" s="134" t="s">
        <v>90</v>
      </c>
      <c r="AF32" s="134">
        <v>0</v>
      </c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</row>
    <row r="33" spans="1:60" x14ac:dyDescent="0.25">
      <c r="A33" s="138" t="s">
        <v>81</v>
      </c>
      <c r="B33" s="139" t="s">
        <v>159</v>
      </c>
      <c r="C33" s="140" t="s">
        <v>206</v>
      </c>
      <c r="D33" s="141"/>
      <c r="E33" s="142"/>
      <c r="F33" s="143"/>
      <c r="G33" s="143">
        <f>SUMIF(AE34:AE36,"&lt;&gt;NOR",G34:G36)</f>
        <v>0</v>
      </c>
      <c r="H33" s="143"/>
      <c r="I33" s="143">
        <f>SUM(I34:I36)</f>
        <v>0</v>
      </c>
      <c r="J33" s="143"/>
      <c r="K33" s="143">
        <f>SUM(K34:K36)</f>
        <v>0</v>
      </c>
      <c r="L33" s="143"/>
      <c r="M33" s="143">
        <f>SUM(M34:M36)</f>
        <v>0</v>
      </c>
      <c r="N33" s="144"/>
      <c r="O33" s="144">
        <f>SUM(O34:O36)</f>
        <v>4.0881600000000002</v>
      </c>
      <c r="P33" s="144"/>
      <c r="Q33" s="144">
        <f>SUM(Q34:Q36)</f>
        <v>0</v>
      </c>
      <c r="R33" s="144"/>
      <c r="S33" s="144"/>
      <c r="T33" s="145"/>
      <c r="U33" s="144">
        <f>SUM(U34:U36)</f>
        <v>3.13</v>
      </c>
      <c r="AE33" t="s">
        <v>84</v>
      </c>
    </row>
    <row r="34" spans="1:60" outlineLevel="1" x14ac:dyDescent="0.25">
      <c r="A34" s="125">
        <v>12</v>
      </c>
      <c r="B34" s="126" t="s">
        <v>207</v>
      </c>
      <c r="C34" s="127" t="s">
        <v>208</v>
      </c>
      <c r="D34" s="128" t="s">
        <v>87</v>
      </c>
      <c r="E34" s="129">
        <v>2.4</v>
      </c>
      <c r="F34" s="130"/>
      <c r="G34" s="131">
        <f>ROUND(E34*F34,2)</f>
        <v>0</v>
      </c>
      <c r="H34" s="130"/>
      <c r="I34" s="131">
        <f>ROUND(E34*H34,2)</f>
        <v>0</v>
      </c>
      <c r="J34" s="130"/>
      <c r="K34" s="131">
        <f>ROUND(E34*J34,2)</f>
        <v>0</v>
      </c>
      <c r="L34" s="131">
        <v>21</v>
      </c>
      <c r="M34" s="131">
        <f>G34*(1+L34/100)</f>
        <v>0</v>
      </c>
      <c r="N34" s="132">
        <v>1.7034</v>
      </c>
      <c r="O34" s="132">
        <f>ROUND(E34*N34,5)</f>
        <v>4.0881600000000002</v>
      </c>
      <c r="P34" s="132">
        <v>0</v>
      </c>
      <c r="Q34" s="132">
        <f>ROUND(E34*P34,5)</f>
        <v>0</v>
      </c>
      <c r="R34" s="132"/>
      <c r="S34" s="132"/>
      <c r="T34" s="133">
        <v>1.3029999999999999</v>
      </c>
      <c r="U34" s="132">
        <f>ROUND(E34*T34,2)</f>
        <v>3.13</v>
      </c>
      <c r="V34" s="134"/>
      <c r="W34" s="134"/>
      <c r="X34" s="134"/>
      <c r="Y34" s="134"/>
      <c r="Z34" s="134"/>
      <c r="AA34" s="134"/>
      <c r="AB34" s="134"/>
      <c r="AC34" s="134"/>
      <c r="AD34" s="134"/>
      <c r="AE34" s="134" t="s">
        <v>88</v>
      </c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</row>
    <row r="35" spans="1:60" outlineLevel="1" x14ac:dyDescent="0.25">
      <c r="A35" s="125"/>
      <c r="B35" s="126"/>
      <c r="C35" s="135" t="s">
        <v>253</v>
      </c>
      <c r="D35" s="136"/>
      <c r="E35" s="137">
        <v>1.2</v>
      </c>
      <c r="F35" s="204"/>
      <c r="G35" s="131"/>
      <c r="H35" s="131"/>
      <c r="I35" s="131"/>
      <c r="J35" s="131"/>
      <c r="K35" s="131"/>
      <c r="L35" s="131"/>
      <c r="M35" s="131"/>
      <c r="N35" s="132"/>
      <c r="O35" s="132"/>
      <c r="P35" s="132"/>
      <c r="Q35" s="132"/>
      <c r="R35" s="132"/>
      <c r="S35" s="132"/>
      <c r="T35" s="133"/>
      <c r="U35" s="132"/>
      <c r="V35" s="134"/>
      <c r="W35" s="134"/>
      <c r="X35" s="134"/>
      <c r="Y35" s="134"/>
      <c r="Z35" s="134"/>
      <c r="AA35" s="134"/>
      <c r="AB35" s="134"/>
      <c r="AC35" s="134"/>
      <c r="AD35" s="134"/>
      <c r="AE35" s="134" t="s">
        <v>90</v>
      </c>
      <c r="AF35" s="134">
        <v>0</v>
      </c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</row>
    <row r="36" spans="1:60" outlineLevel="1" x14ac:dyDescent="0.25">
      <c r="A36" s="125"/>
      <c r="B36" s="126"/>
      <c r="C36" s="135" t="s">
        <v>254</v>
      </c>
      <c r="D36" s="136"/>
      <c r="E36" s="137">
        <v>1.2</v>
      </c>
      <c r="F36" s="204"/>
      <c r="G36" s="131"/>
      <c r="H36" s="131"/>
      <c r="I36" s="131"/>
      <c r="J36" s="131"/>
      <c r="K36" s="131"/>
      <c r="L36" s="131"/>
      <c r="M36" s="131"/>
      <c r="N36" s="132"/>
      <c r="O36" s="132"/>
      <c r="P36" s="132"/>
      <c r="Q36" s="132"/>
      <c r="R36" s="132"/>
      <c r="S36" s="132"/>
      <c r="T36" s="133"/>
      <c r="U36" s="132"/>
      <c r="V36" s="134"/>
      <c r="W36" s="134"/>
      <c r="X36" s="134"/>
      <c r="Y36" s="134"/>
      <c r="Z36" s="134"/>
      <c r="AA36" s="134"/>
      <c r="AB36" s="134"/>
      <c r="AC36" s="134"/>
      <c r="AD36" s="134"/>
      <c r="AE36" s="134" t="s">
        <v>90</v>
      </c>
      <c r="AF36" s="134">
        <v>0</v>
      </c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</row>
    <row r="37" spans="1:60" x14ac:dyDescent="0.25">
      <c r="A37" s="138" t="s">
        <v>81</v>
      </c>
      <c r="B37" s="139" t="s">
        <v>165</v>
      </c>
      <c r="C37" s="140" t="s">
        <v>255</v>
      </c>
      <c r="D37" s="141"/>
      <c r="E37" s="142"/>
      <c r="F37" s="143"/>
      <c r="G37" s="143">
        <f>SUMIF(AE38:AE46,"&lt;&gt;NOR",G38:G46)</f>
        <v>0</v>
      </c>
      <c r="H37" s="143"/>
      <c r="I37" s="143">
        <f>SUM(I38:I46)</f>
        <v>0</v>
      </c>
      <c r="J37" s="143"/>
      <c r="K37" s="143">
        <f>SUM(K38:K46)</f>
        <v>0</v>
      </c>
      <c r="L37" s="143"/>
      <c r="M37" s="143">
        <f>SUM(M38:M46)</f>
        <v>0</v>
      </c>
      <c r="N37" s="144"/>
      <c r="O37" s="144">
        <f>SUM(O38:O46)</f>
        <v>14.557639999999999</v>
      </c>
      <c r="P37" s="144"/>
      <c r="Q37" s="144">
        <f>SUM(Q38:Q46)</f>
        <v>0</v>
      </c>
      <c r="R37" s="144"/>
      <c r="S37" s="144"/>
      <c r="T37" s="145"/>
      <c r="U37" s="144">
        <f>SUM(U38:U46)</f>
        <v>9.31</v>
      </c>
      <c r="AE37" t="s">
        <v>84</v>
      </c>
    </row>
    <row r="38" spans="1:60" ht="22.5" outlineLevel="1" x14ac:dyDescent="0.25">
      <c r="A38" s="125">
        <v>13</v>
      </c>
      <c r="B38" s="126" t="s">
        <v>256</v>
      </c>
      <c r="C38" s="127" t="s">
        <v>257</v>
      </c>
      <c r="D38" s="128" t="s">
        <v>120</v>
      </c>
      <c r="E38" s="129">
        <v>24</v>
      </c>
      <c r="F38" s="130"/>
      <c r="G38" s="131">
        <f>ROUND(E38*F38,2)</f>
        <v>0</v>
      </c>
      <c r="H38" s="130"/>
      <c r="I38" s="131">
        <f>ROUND(E38*H38,2)</f>
        <v>0</v>
      </c>
      <c r="J38" s="130"/>
      <c r="K38" s="131">
        <f>ROUND(E38*J38,2)</f>
        <v>0</v>
      </c>
      <c r="L38" s="131">
        <v>21</v>
      </c>
      <c r="M38" s="131">
        <f>G38*(1+L38/100)</f>
        <v>0</v>
      </c>
      <c r="N38" s="132">
        <v>0</v>
      </c>
      <c r="O38" s="132">
        <f>ROUND(E38*N38,5)</f>
        <v>0</v>
      </c>
      <c r="P38" s="132">
        <v>0</v>
      </c>
      <c r="Q38" s="132">
        <f>ROUND(E38*P38,5)</f>
        <v>0</v>
      </c>
      <c r="R38" s="132"/>
      <c r="S38" s="132"/>
      <c r="T38" s="133">
        <v>0.22500000000000001</v>
      </c>
      <c r="U38" s="132">
        <f>ROUND(E38*T38,2)</f>
        <v>5.4</v>
      </c>
      <c r="V38" s="134"/>
      <c r="W38" s="134"/>
      <c r="X38" s="134"/>
      <c r="Y38" s="134"/>
      <c r="Z38" s="134"/>
      <c r="AA38" s="134"/>
      <c r="AB38" s="134"/>
      <c r="AC38" s="134"/>
      <c r="AD38" s="134"/>
      <c r="AE38" s="134" t="s">
        <v>88</v>
      </c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</row>
    <row r="39" spans="1:60" ht="22.5" outlineLevel="1" x14ac:dyDescent="0.25">
      <c r="A39" s="125">
        <v>14</v>
      </c>
      <c r="B39" s="126" t="s">
        <v>258</v>
      </c>
      <c r="C39" s="127" t="s">
        <v>259</v>
      </c>
      <c r="D39" s="128" t="s">
        <v>132</v>
      </c>
      <c r="E39" s="129">
        <v>7.5</v>
      </c>
      <c r="F39" s="130"/>
      <c r="G39" s="131">
        <f>ROUND(E39*F39,2)</f>
        <v>0</v>
      </c>
      <c r="H39" s="130"/>
      <c r="I39" s="131">
        <f>ROUND(E39*H39,2)</f>
        <v>0</v>
      </c>
      <c r="J39" s="130"/>
      <c r="K39" s="131">
        <f>ROUND(E39*J39,2)</f>
        <v>0</v>
      </c>
      <c r="L39" s="131">
        <v>21</v>
      </c>
      <c r="M39" s="131">
        <f>G39*(1+L39/100)</f>
        <v>0</v>
      </c>
      <c r="N39" s="132">
        <v>1.1000000000000001</v>
      </c>
      <c r="O39" s="132">
        <f>ROUND(E39*N39,5)</f>
        <v>8.25</v>
      </c>
      <c r="P39" s="132">
        <v>0</v>
      </c>
      <c r="Q39" s="132">
        <f>ROUND(E39*P39,5)</f>
        <v>0</v>
      </c>
      <c r="R39" s="132"/>
      <c r="S39" s="132"/>
      <c r="T39" s="133">
        <v>0.16300000000000001</v>
      </c>
      <c r="U39" s="132">
        <f>ROUND(E39*T39,2)</f>
        <v>1.22</v>
      </c>
      <c r="V39" s="134"/>
      <c r="W39" s="134"/>
      <c r="X39" s="134"/>
      <c r="Y39" s="134"/>
      <c r="Z39" s="134"/>
      <c r="AA39" s="134"/>
      <c r="AB39" s="134"/>
      <c r="AC39" s="134"/>
      <c r="AD39" s="134"/>
      <c r="AE39" s="134" t="s">
        <v>88</v>
      </c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</row>
    <row r="40" spans="1:60" outlineLevel="1" x14ac:dyDescent="0.25">
      <c r="A40" s="125"/>
      <c r="B40" s="126"/>
      <c r="C40" s="135" t="s">
        <v>260</v>
      </c>
      <c r="D40" s="136"/>
      <c r="E40" s="137">
        <v>3.75</v>
      </c>
      <c r="F40" s="204"/>
      <c r="G40" s="131"/>
      <c r="H40" s="131"/>
      <c r="I40" s="131"/>
      <c r="J40" s="131"/>
      <c r="K40" s="131"/>
      <c r="L40" s="131"/>
      <c r="M40" s="131"/>
      <c r="N40" s="132"/>
      <c r="O40" s="132"/>
      <c r="P40" s="132"/>
      <c r="Q40" s="132"/>
      <c r="R40" s="132"/>
      <c r="S40" s="132"/>
      <c r="T40" s="133"/>
      <c r="U40" s="132"/>
      <c r="V40" s="134"/>
      <c r="W40" s="134"/>
      <c r="X40" s="134"/>
      <c r="Y40" s="134"/>
      <c r="Z40" s="134"/>
      <c r="AA40" s="134"/>
      <c r="AB40" s="134"/>
      <c r="AC40" s="134"/>
      <c r="AD40" s="134"/>
      <c r="AE40" s="134" t="s">
        <v>90</v>
      </c>
      <c r="AF40" s="134">
        <v>0</v>
      </c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</row>
    <row r="41" spans="1:60" outlineLevel="1" x14ac:dyDescent="0.25">
      <c r="A41" s="125"/>
      <c r="B41" s="126"/>
      <c r="C41" s="135" t="s">
        <v>261</v>
      </c>
      <c r="D41" s="136"/>
      <c r="E41" s="137">
        <v>3.75</v>
      </c>
      <c r="F41" s="204"/>
      <c r="G41" s="131"/>
      <c r="H41" s="131"/>
      <c r="I41" s="131"/>
      <c r="J41" s="131"/>
      <c r="K41" s="131"/>
      <c r="L41" s="131"/>
      <c r="M41" s="131"/>
      <c r="N41" s="132"/>
      <c r="O41" s="132"/>
      <c r="P41" s="132"/>
      <c r="Q41" s="132"/>
      <c r="R41" s="132"/>
      <c r="S41" s="132"/>
      <c r="T41" s="133"/>
      <c r="U41" s="132"/>
      <c r="V41" s="134"/>
      <c r="W41" s="134"/>
      <c r="X41" s="134"/>
      <c r="Y41" s="134"/>
      <c r="Z41" s="134"/>
      <c r="AA41" s="134"/>
      <c r="AB41" s="134"/>
      <c r="AC41" s="134"/>
      <c r="AD41" s="134"/>
      <c r="AE41" s="134" t="s">
        <v>90</v>
      </c>
      <c r="AF41" s="134">
        <v>0</v>
      </c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</row>
    <row r="42" spans="1:60" ht="22.5" outlineLevel="1" x14ac:dyDescent="0.25">
      <c r="A42" s="125">
        <v>15</v>
      </c>
      <c r="B42" s="126" t="s">
        <v>262</v>
      </c>
      <c r="C42" s="127" t="s">
        <v>263</v>
      </c>
      <c r="D42" s="128" t="s">
        <v>132</v>
      </c>
      <c r="E42" s="129">
        <v>6</v>
      </c>
      <c r="F42" s="130"/>
      <c r="G42" s="131">
        <f>ROUND(E42*F42,2)</f>
        <v>0</v>
      </c>
      <c r="H42" s="130"/>
      <c r="I42" s="131">
        <f>ROUND(E42*H42,2)</f>
        <v>0</v>
      </c>
      <c r="J42" s="130"/>
      <c r="K42" s="131">
        <f>ROUND(E42*J42,2)</f>
        <v>0</v>
      </c>
      <c r="L42" s="131">
        <v>21</v>
      </c>
      <c r="M42" s="131">
        <f>G42*(1+L42/100)</f>
        <v>0</v>
      </c>
      <c r="N42" s="132">
        <v>1</v>
      </c>
      <c r="O42" s="132">
        <f>ROUND(E42*N42,5)</f>
        <v>6</v>
      </c>
      <c r="P42" s="132">
        <v>0</v>
      </c>
      <c r="Q42" s="132">
        <f>ROUND(E42*P42,5)</f>
        <v>0</v>
      </c>
      <c r="R42" s="132"/>
      <c r="S42" s="132"/>
      <c r="T42" s="133">
        <v>0.40600000000000003</v>
      </c>
      <c r="U42" s="132">
        <f>ROUND(E42*T42,2)</f>
        <v>2.44</v>
      </c>
      <c r="V42" s="134"/>
      <c r="W42" s="134"/>
      <c r="X42" s="134"/>
      <c r="Y42" s="134"/>
      <c r="Z42" s="134"/>
      <c r="AA42" s="134"/>
      <c r="AB42" s="134"/>
      <c r="AC42" s="134"/>
      <c r="AD42" s="134"/>
      <c r="AE42" s="134" t="s">
        <v>88</v>
      </c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</row>
    <row r="43" spans="1:60" outlineLevel="1" x14ac:dyDescent="0.25">
      <c r="A43" s="125"/>
      <c r="B43" s="126"/>
      <c r="C43" s="135" t="s">
        <v>264</v>
      </c>
      <c r="D43" s="136"/>
      <c r="E43" s="137">
        <v>3</v>
      </c>
      <c r="F43" s="204"/>
      <c r="G43" s="131"/>
      <c r="H43" s="131"/>
      <c r="I43" s="131"/>
      <c r="J43" s="131"/>
      <c r="K43" s="131"/>
      <c r="L43" s="131"/>
      <c r="M43" s="131"/>
      <c r="N43" s="132"/>
      <c r="O43" s="132"/>
      <c r="P43" s="132"/>
      <c r="Q43" s="132"/>
      <c r="R43" s="132"/>
      <c r="S43" s="132"/>
      <c r="T43" s="133"/>
      <c r="U43" s="132"/>
      <c r="V43" s="134"/>
      <c r="W43" s="134"/>
      <c r="X43" s="134"/>
      <c r="Y43" s="134"/>
      <c r="Z43" s="134"/>
      <c r="AA43" s="134"/>
      <c r="AB43" s="134"/>
      <c r="AC43" s="134"/>
      <c r="AD43" s="134"/>
      <c r="AE43" s="134" t="s">
        <v>90</v>
      </c>
      <c r="AF43" s="134">
        <v>0</v>
      </c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</row>
    <row r="44" spans="1:60" outlineLevel="1" x14ac:dyDescent="0.25">
      <c r="A44" s="125"/>
      <c r="B44" s="126"/>
      <c r="C44" s="135" t="s">
        <v>265</v>
      </c>
      <c r="D44" s="136"/>
      <c r="E44" s="137">
        <v>3</v>
      </c>
      <c r="F44" s="204"/>
      <c r="G44" s="131"/>
      <c r="H44" s="131"/>
      <c r="I44" s="131"/>
      <c r="J44" s="131"/>
      <c r="K44" s="131"/>
      <c r="L44" s="131"/>
      <c r="M44" s="131"/>
      <c r="N44" s="132"/>
      <c r="O44" s="132"/>
      <c r="P44" s="132"/>
      <c r="Q44" s="132"/>
      <c r="R44" s="132"/>
      <c r="S44" s="132"/>
      <c r="T44" s="133"/>
      <c r="U44" s="132"/>
      <c r="V44" s="134"/>
      <c r="W44" s="134"/>
      <c r="X44" s="134"/>
      <c r="Y44" s="134"/>
      <c r="Z44" s="134"/>
      <c r="AA44" s="134"/>
      <c r="AB44" s="134"/>
      <c r="AC44" s="134"/>
      <c r="AD44" s="134"/>
      <c r="AE44" s="134" t="s">
        <v>90</v>
      </c>
      <c r="AF44" s="134">
        <v>0</v>
      </c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</row>
    <row r="45" spans="1:60" outlineLevel="1" x14ac:dyDescent="0.25">
      <c r="A45" s="125">
        <v>16</v>
      </c>
      <c r="B45" s="126" t="s">
        <v>266</v>
      </c>
      <c r="C45" s="127" t="s">
        <v>267</v>
      </c>
      <c r="D45" s="128" t="s">
        <v>98</v>
      </c>
      <c r="E45" s="129">
        <v>2</v>
      </c>
      <c r="F45" s="130"/>
      <c r="G45" s="131">
        <f>ROUND(E45*F45,2)</f>
        <v>0</v>
      </c>
      <c r="H45" s="130"/>
      <c r="I45" s="131">
        <f>ROUND(E45*H45,2)</f>
        <v>0</v>
      </c>
      <c r="J45" s="130"/>
      <c r="K45" s="131">
        <f>ROUND(E45*J45,2)</f>
        <v>0</v>
      </c>
      <c r="L45" s="131">
        <v>21</v>
      </c>
      <c r="M45" s="131">
        <f>G45*(1+L45/100)</f>
        <v>0</v>
      </c>
      <c r="N45" s="132">
        <v>0.15382000000000001</v>
      </c>
      <c r="O45" s="132">
        <f>ROUND(E45*N45,5)</f>
        <v>0.30764000000000002</v>
      </c>
      <c r="P45" s="132">
        <v>0</v>
      </c>
      <c r="Q45" s="132">
        <f>ROUND(E45*P45,5)</f>
        <v>0</v>
      </c>
      <c r="R45" s="132"/>
      <c r="S45" s="132"/>
      <c r="T45" s="133">
        <v>0.123</v>
      </c>
      <c r="U45" s="132">
        <f>ROUND(E45*T45,2)</f>
        <v>0.25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 t="s">
        <v>88</v>
      </c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</row>
    <row r="46" spans="1:60" outlineLevel="1" x14ac:dyDescent="0.25">
      <c r="A46" s="125">
        <v>17</v>
      </c>
      <c r="B46" s="126" t="s">
        <v>163</v>
      </c>
      <c r="C46" s="127" t="s">
        <v>268</v>
      </c>
      <c r="D46" s="128" t="s">
        <v>120</v>
      </c>
      <c r="E46" s="129">
        <v>24</v>
      </c>
      <c r="F46" s="130"/>
      <c r="G46" s="131">
        <f>ROUND(E46*F46,2)</f>
        <v>0</v>
      </c>
      <c r="H46" s="130"/>
      <c r="I46" s="131">
        <f>ROUND(E46*H46,2)</f>
        <v>0</v>
      </c>
      <c r="J46" s="130"/>
      <c r="K46" s="131">
        <f>ROUND(E46*J46,2)</f>
        <v>0</v>
      </c>
      <c r="L46" s="131">
        <v>21</v>
      </c>
      <c r="M46" s="131">
        <f>G46*(1+L46/100)</f>
        <v>0</v>
      </c>
      <c r="N46" s="132">
        <v>0</v>
      </c>
      <c r="O46" s="132">
        <f>ROUND(E46*N46,5)</f>
        <v>0</v>
      </c>
      <c r="P46" s="132">
        <v>0</v>
      </c>
      <c r="Q46" s="132">
        <f>ROUND(E46*P46,5)</f>
        <v>0</v>
      </c>
      <c r="R46" s="132"/>
      <c r="S46" s="132"/>
      <c r="T46" s="133">
        <v>0</v>
      </c>
      <c r="U46" s="132">
        <f>ROUND(E46*T46,2)</f>
        <v>0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 t="s">
        <v>88</v>
      </c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</row>
    <row r="47" spans="1:60" x14ac:dyDescent="0.25">
      <c r="A47" s="138" t="s">
        <v>81</v>
      </c>
      <c r="B47" s="139" t="s">
        <v>210</v>
      </c>
      <c r="C47" s="140" t="s">
        <v>211</v>
      </c>
      <c r="D47" s="141"/>
      <c r="E47" s="142"/>
      <c r="F47" s="143"/>
      <c r="G47" s="143">
        <f>SUMIF(AE48:AE50,"&lt;&gt;NOR",G48:G50)</f>
        <v>0</v>
      </c>
      <c r="H47" s="143"/>
      <c r="I47" s="143">
        <f>SUM(I48:I50)</f>
        <v>0</v>
      </c>
      <c r="J47" s="143"/>
      <c r="K47" s="143">
        <f>SUM(K48:K50)</f>
        <v>0</v>
      </c>
      <c r="L47" s="143"/>
      <c r="M47" s="143">
        <f>SUM(M48:M50)</f>
        <v>0</v>
      </c>
      <c r="N47" s="144"/>
      <c r="O47" s="144">
        <f>SUM(O48:O50)</f>
        <v>6.7799999999999999E-2</v>
      </c>
      <c r="P47" s="144"/>
      <c r="Q47" s="144">
        <f>SUM(Q48:Q50)</f>
        <v>0</v>
      </c>
      <c r="R47" s="144"/>
      <c r="S47" s="144"/>
      <c r="T47" s="145"/>
      <c r="U47" s="144">
        <f>SUM(U48:U50)</f>
        <v>1.6</v>
      </c>
      <c r="AE47" t="s">
        <v>84</v>
      </c>
    </row>
    <row r="48" spans="1:60" ht="22.5" outlineLevel="1" x14ac:dyDescent="0.25">
      <c r="A48" s="125">
        <v>18</v>
      </c>
      <c r="B48" s="126" t="s">
        <v>269</v>
      </c>
      <c r="C48" s="127" t="s">
        <v>270</v>
      </c>
      <c r="D48" s="128" t="s">
        <v>120</v>
      </c>
      <c r="E48" s="129">
        <v>20</v>
      </c>
      <c r="F48" s="130"/>
      <c r="G48" s="131">
        <f>ROUND(E48*F48,2)</f>
        <v>0</v>
      </c>
      <c r="H48" s="130"/>
      <c r="I48" s="131">
        <f>ROUND(E48*H48,2)</f>
        <v>0</v>
      </c>
      <c r="J48" s="130"/>
      <c r="K48" s="131">
        <f>ROUND(E48*J48,2)</f>
        <v>0</v>
      </c>
      <c r="L48" s="131">
        <v>21</v>
      </c>
      <c r="M48" s="131">
        <f>G48*(1+L48/100)</f>
        <v>0</v>
      </c>
      <c r="N48" s="132">
        <v>3.3899999999999998E-3</v>
      </c>
      <c r="O48" s="132">
        <f>ROUND(E48*N48,5)</f>
        <v>6.7799999999999999E-2</v>
      </c>
      <c r="P48" s="132">
        <v>0</v>
      </c>
      <c r="Q48" s="132">
        <f>ROUND(E48*P48,5)</f>
        <v>0</v>
      </c>
      <c r="R48" s="132"/>
      <c r="S48" s="132"/>
      <c r="T48" s="133">
        <v>0.08</v>
      </c>
      <c r="U48" s="132">
        <f>ROUND(E48*T48,2)</f>
        <v>1.6</v>
      </c>
      <c r="V48" s="134"/>
      <c r="W48" s="134"/>
      <c r="X48" s="134"/>
      <c r="Y48" s="134"/>
      <c r="Z48" s="134"/>
      <c r="AA48" s="134"/>
      <c r="AB48" s="134"/>
      <c r="AC48" s="134"/>
      <c r="AD48" s="134"/>
      <c r="AE48" s="134" t="s">
        <v>88</v>
      </c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</row>
    <row r="49" spans="1:60" outlineLevel="1" x14ac:dyDescent="0.25">
      <c r="A49" s="125">
        <v>19</v>
      </c>
      <c r="B49" s="126" t="s">
        <v>82</v>
      </c>
      <c r="C49" s="127" t="s">
        <v>271</v>
      </c>
      <c r="D49" s="128" t="s">
        <v>154</v>
      </c>
      <c r="E49" s="129">
        <v>1</v>
      </c>
      <c r="F49" s="130"/>
      <c r="G49" s="131">
        <f>ROUND(E49*F49,2)</f>
        <v>0</v>
      </c>
      <c r="H49" s="130"/>
      <c r="I49" s="131">
        <f>ROUND(E49*H49,2)</f>
        <v>0</v>
      </c>
      <c r="J49" s="130"/>
      <c r="K49" s="131">
        <f>ROUND(E49*J49,2)</f>
        <v>0</v>
      </c>
      <c r="L49" s="131">
        <v>21</v>
      </c>
      <c r="M49" s="131">
        <f>G49*(1+L49/100)</f>
        <v>0</v>
      </c>
      <c r="N49" s="132">
        <v>0</v>
      </c>
      <c r="O49" s="132">
        <f>ROUND(E49*N49,5)</f>
        <v>0</v>
      </c>
      <c r="P49" s="132">
        <v>0</v>
      </c>
      <c r="Q49" s="132">
        <f>ROUND(E49*P49,5)</f>
        <v>0</v>
      </c>
      <c r="R49" s="132"/>
      <c r="S49" s="132"/>
      <c r="T49" s="133">
        <v>0</v>
      </c>
      <c r="U49" s="132">
        <f>ROUND(E49*T49,2)</f>
        <v>0</v>
      </c>
      <c r="V49" s="134"/>
      <c r="W49" s="134"/>
      <c r="X49" s="134"/>
      <c r="Y49" s="134"/>
      <c r="Z49" s="134"/>
      <c r="AA49" s="134"/>
      <c r="AB49" s="134"/>
      <c r="AC49" s="134"/>
      <c r="AD49" s="134"/>
      <c r="AE49" s="134" t="s">
        <v>88</v>
      </c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</row>
    <row r="50" spans="1:60" outlineLevel="1" x14ac:dyDescent="0.25">
      <c r="A50" s="125">
        <v>20</v>
      </c>
      <c r="B50" s="126" t="s">
        <v>161</v>
      </c>
      <c r="C50" s="127" t="s">
        <v>272</v>
      </c>
      <c r="D50" s="128" t="s">
        <v>154</v>
      </c>
      <c r="E50" s="129">
        <v>2</v>
      </c>
      <c r="F50" s="130"/>
      <c r="G50" s="131">
        <f>ROUND(E50*F50,2)</f>
        <v>0</v>
      </c>
      <c r="H50" s="130"/>
      <c r="I50" s="131">
        <f>ROUND(E50*H50,2)</f>
        <v>0</v>
      </c>
      <c r="J50" s="130"/>
      <c r="K50" s="131">
        <f>ROUND(E50*J50,2)</f>
        <v>0</v>
      </c>
      <c r="L50" s="131">
        <v>21</v>
      </c>
      <c r="M50" s="131">
        <f>G50*(1+L50/100)</f>
        <v>0</v>
      </c>
      <c r="N50" s="132">
        <v>0</v>
      </c>
      <c r="O50" s="132">
        <f>ROUND(E50*N50,5)</f>
        <v>0</v>
      </c>
      <c r="P50" s="132">
        <v>0</v>
      </c>
      <c r="Q50" s="132">
        <f>ROUND(E50*P50,5)</f>
        <v>0</v>
      </c>
      <c r="R50" s="132"/>
      <c r="S50" s="132"/>
      <c r="T50" s="133">
        <v>0</v>
      </c>
      <c r="U50" s="132">
        <f>ROUND(E50*T50,2)</f>
        <v>0</v>
      </c>
      <c r="V50" s="134"/>
      <c r="W50" s="134"/>
      <c r="X50" s="134"/>
      <c r="Y50" s="134"/>
      <c r="Z50" s="134"/>
      <c r="AA50" s="134"/>
      <c r="AB50" s="134"/>
      <c r="AC50" s="134"/>
      <c r="AD50" s="134"/>
      <c r="AE50" s="134" t="s">
        <v>88</v>
      </c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</row>
    <row r="51" spans="1:60" x14ac:dyDescent="0.25">
      <c r="A51" s="138" t="s">
        <v>81</v>
      </c>
      <c r="B51" s="139" t="s">
        <v>146</v>
      </c>
      <c r="C51" s="140" t="s">
        <v>147</v>
      </c>
      <c r="D51" s="141"/>
      <c r="E51" s="142"/>
      <c r="F51" s="143"/>
      <c r="G51" s="143">
        <f>SUMIF(AE52:AE53,"&lt;&gt;NOR",G52:G53)</f>
        <v>0</v>
      </c>
      <c r="H51" s="143"/>
      <c r="I51" s="143">
        <f>SUM(I52:I53)</f>
        <v>0</v>
      </c>
      <c r="J51" s="143"/>
      <c r="K51" s="143">
        <f>SUM(K52:K53)</f>
        <v>0</v>
      </c>
      <c r="L51" s="143"/>
      <c r="M51" s="143">
        <f>SUM(M52:M53)</f>
        <v>0</v>
      </c>
      <c r="N51" s="144"/>
      <c r="O51" s="144">
        <f>SUM(O52:O53)</f>
        <v>0</v>
      </c>
      <c r="P51" s="144"/>
      <c r="Q51" s="144">
        <f>SUM(Q52:Q53)</f>
        <v>0</v>
      </c>
      <c r="R51" s="144"/>
      <c r="S51" s="144"/>
      <c r="T51" s="145"/>
      <c r="U51" s="144">
        <f>SUM(U52:U53)</f>
        <v>44.38</v>
      </c>
      <c r="AE51" t="s">
        <v>84</v>
      </c>
    </row>
    <row r="52" spans="1:60" outlineLevel="1" x14ac:dyDescent="0.25">
      <c r="A52" s="125">
        <v>21</v>
      </c>
      <c r="B52" s="126" t="s">
        <v>227</v>
      </c>
      <c r="C52" s="127" t="s">
        <v>273</v>
      </c>
      <c r="D52" s="128" t="s">
        <v>132</v>
      </c>
      <c r="E52" s="129">
        <v>32.587600000000002</v>
      </c>
      <c r="F52" s="130"/>
      <c r="G52" s="131">
        <f>ROUND(E52*F52,2)</f>
        <v>0</v>
      </c>
      <c r="H52" s="130"/>
      <c r="I52" s="131">
        <f>ROUND(E52*H52,2)</f>
        <v>0</v>
      </c>
      <c r="J52" s="130"/>
      <c r="K52" s="131">
        <f>ROUND(E52*J52,2)</f>
        <v>0</v>
      </c>
      <c r="L52" s="131">
        <v>21</v>
      </c>
      <c r="M52" s="131">
        <f>G52*(1+L52/100)</f>
        <v>0</v>
      </c>
      <c r="N52" s="132">
        <v>0</v>
      </c>
      <c r="O52" s="132">
        <f>ROUND(E52*N52,5)</f>
        <v>0</v>
      </c>
      <c r="P52" s="132">
        <v>0</v>
      </c>
      <c r="Q52" s="132">
        <f>ROUND(E52*P52,5)</f>
        <v>0</v>
      </c>
      <c r="R52" s="132"/>
      <c r="S52" s="132"/>
      <c r="T52" s="133">
        <v>1.3620000000000001</v>
      </c>
      <c r="U52" s="132">
        <f>ROUND(E52*T52,2)</f>
        <v>44.38</v>
      </c>
      <c r="V52" s="134"/>
      <c r="W52" s="134"/>
      <c r="X52" s="134"/>
      <c r="Y52" s="134"/>
      <c r="Z52" s="134"/>
      <c r="AA52" s="134"/>
      <c r="AB52" s="134"/>
      <c r="AC52" s="134"/>
      <c r="AD52" s="134"/>
      <c r="AE52" s="134" t="s">
        <v>88</v>
      </c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</row>
    <row r="53" spans="1:60" outlineLevel="1" x14ac:dyDescent="0.25">
      <c r="A53" s="125"/>
      <c r="B53" s="126"/>
      <c r="C53" s="135" t="s">
        <v>274</v>
      </c>
      <c r="D53" s="136"/>
      <c r="E53" s="137">
        <v>32.587600000000002</v>
      </c>
      <c r="F53" s="204"/>
      <c r="G53" s="131"/>
      <c r="H53" s="131"/>
      <c r="I53" s="131"/>
      <c r="J53" s="131"/>
      <c r="K53" s="131"/>
      <c r="L53" s="131"/>
      <c r="M53" s="131"/>
      <c r="N53" s="132"/>
      <c r="O53" s="132"/>
      <c r="P53" s="132"/>
      <c r="Q53" s="132"/>
      <c r="R53" s="132"/>
      <c r="S53" s="132"/>
      <c r="T53" s="133"/>
      <c r="U53" s="132"/>
      <c r="V53" s="134"/>
      <c r="W53" s="134"/>
      <c r="X53" s="134"/>
      <c r="Y53" s="134"/>
      <c r="Z53" s="134"/>
      <c r="AA53" s="134"/>
      <c r="AB53" s="134"/>
      <c r="AC53" s="134"/>
      <c r="AD53" s="134"/>
      <c r="AE53" s="134" t="s">
        <v>90</v>
      </c>
      <c r="AF53" s="134">
        <v>0</v>
      </c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</row>
    <row r="54" spans="1:60" x14ac:dyDescent="0.25">
      <c r="A54" s="138" t="s">
        <v>81</v>
      </c>
      <c r="B54" s="139" t="s">
        <v>151</v>
      </c>
      <c r="C54" s="140" t="s">
        <v>152</v>
      </c>
      <c r="D54" s="141"/>
      <c r="E54" s="142"/>
      <c r="F54" s="143"/>
      <c r="G54" s="143">
        <f>SUMIF(AE55:AE56,"&lt;&gt;NOR",G55:G56)</f>
        <v>0</v>
      </c>
      <c r="H54" s="143"/>
      <c r="I54" s="143">
        <f>SUM(I55:I56)</f>
        <v>0</v>
      </c>
      <c r="J54" s="143"/>
      <c r="K54" s="143">
        <f>SUM(K55:K56)</f>
        <v>0</v>
      </c>
      <c r="L54" s="143"/>
      <c r="M54" s="143">
        <f>SUM(M55:M56)</f>
        <v>0</v>
      </c>
      <c r="N54" s="144"/>
      <c r="O54" s="144">
        <f>SUM(O55:O56)</f>
        <v>0.2074</v>
      </c>
      <c r="P54" s="144"/>
      <c r="Q54" s="144">
        <f>SUM(Q55:Q56)</f>
        <v>0</v>
      </c>
      <c r="R54" s="144"/>
      <c r="S54" s="144"/>
      <c r="T54" s="145"/>
      <c r="U54" s="144">
        <f>SUM(U55:U56)</f>
        <v>9.6999999999999993</v>
      </c>
      <c r="AE54" t="s">
        <v>84</v>
      </c>
    </row>
    <row r="55" spans="1:60" ht="22.5" outlineLevel="1" x14ac:dyDescent="0.25">
      <c r="A55" s="125">
        <v>22</v>
      </c>
      <c r="B55" s="126" t="s">
        <v>275</v>
      </c>
      <c r="C55" s="127" t="s">
        <v>276</v>
      </c>
      <c r="D55" s="128" t="s">
        <v>129</v>
      </c>
      <c r="E55" s="129">
        <v>2</v>
      </c>
      <c r="F55" s="130"/>
      <c r="G55" s="131">
        <f>ROUND(E55*F55,2)</f>
        <v>0</v>
      </c>
      <c r="H55" s="130"/>
      <c r="I55" s="131">
        <f>ROUND(E55*H55,2)</f>
        <v>0</v>
      </c>
      <c r="J55" s="130"/>
      <c r="K55" s="131">
        <f>ROUND(E55*J55,2)</f>
        <v>0</v>
      </c>
      <c r="L55" s="131">
        <v>21</v>
      </c>
      <c r="M55" s="131">
        <f>G55*(1+L55/100)</f>
        <v>0</v>
      </c>
      <c r="N55" s="132">
        <v>8.3799999999999999E-2</v>
      </c>
      <c r="O55" s="132">
        <f>ROUND(E55*N55,5)</f>
        <v>0.1676</v>
      </c>
      <c r="P55" s="132">
        <v>0</v>
      </c>
      <c r="Q55" s="132">
        <f>ROUND(E55*P55,5)</f>
        <v>0</v>
      </c>
      <c r="R55" s="132"/>
      <c r="S55" s="132"/>
      <c r="T55" s="133">
        <v>0.5</v>
      </c>
      <c r="U55" s="132">
        <f>ROUND(E55*T55,2)</f>
        <v>1</v>
      </c>
      <c r="V55" s="134"/>
      <c r="W55" s="134"/>
      <c r="X55" s="134"/>
      <c r="Y55" s="134"/>
      <c r="Z55" s="134"/>
      <c r="AA55" s="134"/>
      <c r="AB55" s="134"/>
      <c r="AC55" s="134"/>
      <c r="AD55" s="134"/>
      <c r="AE55" s="134" t="s">
        <v>88</v>
      </c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</row>
    <row r="56" spans="1:60" outlineLevel="1" x14ac:dyDescent="0.25">
      <c r="A56" s="125">
        <v>23</v>
      </c>
      <c r="B56" s="126" t="s">
        <v>277</v>
      </c>
      <c r="C56" s="127" t="s">
        <v>278</v>
      </c>
      <c r="D56" s="128" t="s">
        <v>120</v>
      </c>
      <c r="E56" s="129">
        <v>20</v>
      </c>
      <c r="F56" s="130"/>
      <c r="G56" s="131">
        <f>ROUND(E56*F56,2)</f>
        <v>0</v>
      </c>
      <c r="H56" s="130"/>
      <c r="I56" s="131">
        <f>ROUND(E56*H56,2)</f>
        <v>0</v>
      </c>
      <c r="J56" s="130"/>
      <c r="K56" s="131">
        <f>ROUND(E56*J56,2)</f>
        <v>0</v>
      </c>
      <c r="L56" s="131">
        <v>21</v>
      </c>
      <c r="M56" s="131">
        <f>G56*(1+L56/100)</f>
        <v>0</v>
      </c>
      <c r="N56" s="132">
        <v>1.99E-3</v>
      </c>
      <c r="O56" s="132">
        <f>ROUND(E56*N56,5)</f>
        <v>3.9800000000000002E-2</v>
      </c>
      <c r="P56" s="132">
        <v>0</v>
      </c>
      <c r="Q56" s="132">
        <f>ROUND(E56*P56,5)</f>
        <v>0</v>
      </c>
      <c r="R56" s="132"/>
      <c r="S56" s="132"/>
      <c r="T56" s="133">
        <v>0.43490000000000001</v>
      </c>
      <c r="U56" s="132">
        <f>ROUND(E56*T56,2)</f>
        <v>8.6999999999999993</v>
      </c>
      <c r="V56" s="134"/>
      <c r="W56" s="134"/>
      <c r="X56" s="134"/>
      <c r="Y56" s="134"/>
      <c r="Z56" s="134"/>
      <c r="AA56" s="134"/>
      <c r="AB56" s="134"/>
      <c r="AC56" s="134"/>
      <c r="AD56" s="134"/>
      <c r="AE56" s="134" t="s">
        <v>88</v>
      </c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</row>
    <row r="57" spans="1:60" x14ac:dyDescent="0.25">
      <c r="A57" s="138" t="s">
        <v>81</v>
      </c>
      <c r="B57" s="139" t="s">
        <v>23</v>
      </c>
      <c r="C57" s="140" t="s">
        <v>24</v>
      </c>
      <c r="D57" s="141"/>
      <c r="E57" s="142"/>
      <c r="F57" s="143"/>
      <c r="G57" s="143">
        <f>SUMIF(AE58:AE64,"&lt;&gt;NOR",G58:G64)</f>
        <v>0</v>
      </c>
      <c r="H57" s="143"/>
      <c r="I57" s="143">
        <f>SUM(I58:I64)</f>
        <v>0</v>
      </c>
      <c r="J57" s="143"/>
      <c r="K57" s="143">
        <f>SUM(K58:K64)</f>
        <v>0</v>
      </c>
      <c r="L57" s="143"/>
      <c r="M57" s="143">
        <f>SUM(M58:M64)</f>
        <v>0</v>
      </c>
      <c r="N57" s="144"/>
      <c r="O57" s="144">
        <f>SUM(O58:O64)</f>
        <v>0</v>
      </c>
      <c r="P57" s="144"/>
      <c r="Q57" s="144">
        <f>SUM(Q58:Q64)</f>
        <v>0</v>
      </c>
      <c r="R57" s="144"/>
      <c r="S57" s="144"/>
      <c r="T57" s="145"/>
      <c r="U57" s="144">
        <f>SUM(U58:U64)</f>
        <v>0</v>
      </c>
      <c r="AE57" t="s">
        <v>84</v>
      </c>
    </row>
    <row r="58" spans="1:60" outlineLevel="1" x14ac:dyDescent="0.25">
      <c r="A58" s="125">
        <v>24</v>
      </c>
      <c r="B58" s="126" t="s">
        <v>169</v>
      </c>
      <c r="C58" s="127" t="s">
        <v>170</v>
      </c>
      <c r="D58" s="128" t="s">
        <v>171</v>
      </c>
      <c r="E58" s="129">
        <v>1</v>
      </c>
      <c r="F58" s="130"/>
      <c r="G58" s="131">
        <f t="shared" ref="G58:G64" si="0">ROUND(E58*F58,2)</f>
        <v>0</v>
      </c>
      <c r="H58" s="130"/>
      <c r="I58" s="131">
        <f t="shared" ref="I58:I64" si="1">ROUND(E58*H58,2)</f>
        <v>0</v>
      </c>
      <c r="J58" s="130"/>
      <c r="K58" s="131">
        <f t="shared" ref="K58:K64" si="2">ROUND(E58*J58,2)</f>
        <v>0</v>
      </c>
      <c r="L58" s="131">
        <v>21</v>
      </c>
      <c r="M58" s="131">
        <f t="shared" ref="M58:M64" si="3">G58*(1+L58/100)</f>
        <v>0</v>
      </c>
      <c r="N58" s="132">
        <v>0</v>
      </c>
      <c r="O58" s="132">
        <f t="shared" ref="O58:O64" si="4">ROUND(E58*N58,5)</f>
        <v>0</v>
      </c>
      <c r="P58" s="132">
        <v>0</v>
      </c>
      <c r="Q58" s="132">
        <f t="shared" ref="Q58:Q64" si="5">ROUND(E58*P58,5)</f>
        <v>0</v>
      </c>
      <c r="R58" s="132"/>
      <c r="S58" s="132"/>
      <c r="T58" s="133">
        <v>0</v>
      </c>
      <c r="U58" s="132">
        <f t="shared" ref="U58:U64" si="6">ROUND(E58*T58,2)</f>
        <v>0</v>
      </c>
      <c r="V58" s="134"/>
      <c r="W58" s="134"/>
      <c r="X58" s="134"/>
      <c r="Y58" s="134"/>
      <c r="Z58" s="134"/>
      <c r="AA58" s="134"/>
      <c r="AB58" s="134"/>
      <c r="AC58" s="134"/>
      <c r="AD58" s="134"/>
      <c r="AE58" s="134" t="s">
        <v>88</v>
      </c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</row>
    <row r="59" spans="1:60" outlineLevel="1" x14ac:dyDescent="0.25">
      <c r="A59" s="125">
        <v>25</v>
      </c>
      <c r="B59" s="126" t="s">
        <v>172</v>
      </c>
      <c r="C59" s="127" t="s">
        <v>173</v>
      </c>
      <c r="D59" s="128" t="s">
        <v>171</v>
      </c>
      <c r="E59" s="129">
        <v>1</v>
      </c>
      <c r="F59" s="130"/>
      <c r="G59" s="131">
        <f t="shared" si="0"/>
        <v>0</v>
      </c>
      <c r="H59" s="130"/>
      <c r="I59" s="131">
        <f t="shared" si="1"/>
        <v>0</v>
      </c>
      <c r="J59" s="130"/>
      <c r="K59" s="131">
        <f t="shared" si="2"/>
        <v>0</v>
      </c>
      <c r="L59" s="131">
        <v>21</v>
      </c>
      <c r="M59" s="131">
        <f t="shared" si="3"/>
        <v>0</v>
      </c>
      <c r="N59" s="132">
        <v>0</v>
      </c>
      <c r="O59" s="132">
        <f t="shared" si="4"/>
        <v>0</v>
      </c>
      <c r="P59" s="132">
        <v>0</v>
      </c>
      <c r="Q59" s="132">
        <f t="shared" si="5"/>
        <v>0</v>
      </c>
      <c r="R59" s="132"/>
      <c r="S59" s="132"/>
      <c r="T59" s="133">
        <v>0</v>
      </c>
      <c r="U59" s="132">
        <f t="shared" si="6"/>
        <v>0</v>
      </c>
      <c r="V59" s="134"/>
      <c r="W59" s="134"/>
      <c r="X59" s="134"/>
      <c r="Y59" s="134"/>
      <c r="Z59" s="134"/>
      <c r="AA59" s="134"/>
      <c r="AB59" s="134"/>
      <c r="AC59" s="134"/>
      <c r="AD59" s="134"/>
      <c r="AE59" s="134" t="s">
        <v>88</v>
      </c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</row>
    <row r="60" spans="1:60" outlineLevel="1" x14ac:dyDescent="0.25">
      <c r="A60" s="125">
        <v>26</v>
      </c>
      <c r="B60" s="126" t="s">
        <v>174</v>
      </c>
      <c r="C60" s="127" t="s">
        <v>175</v>
      </c>
      <c r="D60" s="128" t="s">
        <v>171</v>
      </c>
      <c r="E60" s="129">
        <v>1</v>
      </c>
      <c r="F60" s="130"/>
      <c r="G60" s="131">
        <f t="shared" si="0"/>
        <v>0</v>
      </c>
      <c r="H60" s="130"/>
      <c r="I60" s="131">
        <f t="shared" si="1"/>
        <v>0</v>
      </c>
      <c r="J60" s="130"/>
      <c r="K60" s="131">
        <f t="shared" si="2"/>
        <v>0</v>
      </c>
      <c r="L60" s="131">
        <v>21</v>
      </c>
      <c r="M60" s="131">
        <f t="shared" si="3"/>
        <v>0</v>
      </c>
      <c r="N60" s="132">
        <v>0</v>
      </c>
      <c r="O60" s="132">
        <f t="shared" si="4"/>
        <v>0</v>
      </c>
      <c r="P60" s="132">
        <v>0</v>
      </c>
      <c r="Q60" s="132">
        <f t="shared" si="5"/>
        <v>0</v>
      </c>
      <c r="R60" s="132"/>
      <c r="S60" s="132"/>
      <c r="T60" s="133">
        <v>0</v>
      </c>
      <c r="U60" s="132">
        <f t="shared" si="6"/>
        <v>0</v>
      </c>
      <c r="V60" s="134"/>
      <c r="W60" s="134"/>
      <c r="X60" s="134"/>
      <c r="Y60" s="134"/>
      <c r="Z60" s="134"/>
      <c r="AA60" s="134"/>
      <c r="AB60" s="134"/>
      <c r="AC60" s="134"/>
      <c r="AD60" s="134"/>
      <c r="AE60" s="134" t="s">
        <v>88</v>
      </c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</row>
    <row r="61" spans="1:60" outlineLevel="1" x14ac:dyDescent="0.25">
      <c r="A61" s="125">
        <v>27</v>
      </c>
      <c r="B61" s="126" t="s">
        <v>176</v>
      </c>
      <c r="C61" s="127" t="s">
        <v>177</v>
      </c>
      <c r="D61" s="128" t="s">
        <v>171</v>
      </c>
      <c r="E61" s="129">
        <v>1</v>
      </c>
      <c r="F61" s="130"/>
      <c r="G61" s="131">
        <f t="shared" si="0"/>
        <v>0</v>
      </c>
      <c r="H61" s="130"/>
      <c r="I61" s="131">
        <f t="shared" si="1"/>
        <v>0</v>
      </c>
      <c r="J61" s="130"/>
      <c r="K61" s="131">
        <f t="shared" si="2"/>
        <v>0</v>
      </c>
      <c r="L61" s="131">
        <v>21</v>
      </c>
      <c r="M61" s="131">
        <f t="shared" si="3"/>
        <v>0</v>
      </c>
      <c r="N61" s="132">
        <v>0</v>
      </c>
      <c r="O61" s="132">
        <f t="shared" si="4"/>
        <v>0</v>
      </c>
      <c r="P61" s="132">
        <v>0</v>
      </c>
      <c r="Q61" s="132">
        <f t="shared" si="5"/>
        <v>0</v>
      </c>
      <c r="R61" s="132"/>
      <c r="S61" s="132"/>
      <c r="T61" s="133">
        <v>0</v>
      </c>
      <c r="U61" s="132">
        <f t="shared" si="6"/>
        <v>0</v>
      </c>
      <c r="V61" s="134"/>
      <c r="W61" s="134"/>
      <c r="X61" s="134"/>
      <c r="Y61" s="134"/>
      <c r="Z61" s="134"/>
      <c r="AA61" s="134"/>
      <c r="AB61" s="134"/>
      <c r="AC61" s="134"/>
      <c r="AD61" s="134"/>
      <c r="AE61" s="134" t="s">
        <v>88</v>
      </c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</row>
    <row r="62" spans="1:60" ht="22.5" outlineLevel="1" x14ac:dyDescent="0.25">
      <c r="A62" s="125">
        <v>28</v>
      </c>
      <c r="B62" s="126" t="s">
        <v>178</v>
      </c>
      <c r="C62" s="127" t="s">
        <v>279</v>
      </c>
      <c r="D62" s="128" t="s">
        <v>171</v>
      </c>
      <c r="E62" s="129">
        <v>1</v>
      </c>
      <c r="F62" s="130"/>
      <c r="G62" s="131">
        <f t="shared" si="0"/>
        <v>0</v>
      </c>
      <c r="H62" s="130"/>
      <c r="I62" s="131">
        <f t="shared" si="1"/>
        <v>0</v>
      </c>
      <c r="J62" s="130"/>
      <c r="K62" s="131">
        <f t="shared" si="2"/>
        <v>0</v>
      </c>
      <c r="L62" s="131">
        <v>21</v>
      </c>
      <c r="M62" s="131">
        <f t="shared" si="3"/>
        <v>0</v>
      </c>
      <c r="N62" s="132">
        <v>0</v>
      </c>
      <c r="O62" s="132">
        <f t="shared" si="4"/>
        <v>0</v>
      </c>
      <c r="P62" s="132">
        <v>0</v>
      </c>
      <c r="Q62" s="132">
        <f t="shared" si="5"/>
        <v>0</v>
      </c>
      <c r="R62" s="132"/>
      <c r="S62" s="132"/>
      <c r="T62" s="133">
        <v>0</v>
      </c>
      <c r="U62" s="132">
        <f t="shared" si="6"/>
        <v>0</v>
      </c>
      <c r="V62" s="134"/>
      <c r="W62" s="134"/>
      <c r="X62" s="134"/>
      <c r="Y62" s="134"/>
      <c r="Z62" s="134"/>
      <c r="AA62" s="134"/>
      <c r="AB62" s="134"/>
      <c r="AC62" s="134"/>
      <c r="AD62" s="134"/>
      <c r="AE62" s="134" t="s">
        <v>88</v>
      </c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</row>
    <row r="63" spans="1:60" outlineLevel="1" x14ac:dyDescent="0.25">
      <c r="A63" s="125">
        <v>29</v>
      </c>
      <c r="B63" s="126" t="s">
        <v>231</v>
      </c>
      <c r="C63" s="127" t="s">
        <v>232</v>
      </c>
      <c r="D63" s="128" t="s">
        <v>171</v>
      </c>
      <c r="E63" s="129">
        <v>1</v>
      </c>
      <c r="F63" s="130"/>
      <c r="G63" s="131">
        <f t="shared" si="0"/>
        <v>0</v>
      </c>
      <c r="H63" s="130"/>
      <c r="I63" s="131">
        <f t="shared" si="1"/>
        <v>0</v>
      </c>
      <c r="J63" s="130"/>
      <c r="K63" s="131">
        <f t="shared" si="2"/>
        <v>0</v>
      </c>
      <c r="L63" s="131">
        <v>21</v>
      </c>
      <c r="M63" s="131">
        <f t="shared" si="3"/>
        <v>0</v>
      </c>
      <c r="N63" s="132">
        <v>0</v>
      </c>
      <c r="O63" s="132">
        <f t="shared" si="4"/>
        <v>0</v>
      </c>
      <c r="P63" s="132">
        <v>0</v>
      </c>
      <c r="Q63" s="132">
        <f t="shared" si="5"/>
        <v>0</v>
      </c>
      <c r="R63" s="132"/>
      <c r="S63" s="132"/>
      <c r="T63" s="133">
        <v>0</v>
      </c>
      <c r="U63" s="132">
        <f t="shared" si="6"/>
        <v>0</v>
      </c>
      <c r="V63" s="134"/>
      <c r="W63" s="134"/>
      <c r="X63" s="134"/>
      <c r="Y63" s="134"/>
      <c r="Z63" s="134"/>
      <c r="AA63" s="134"/>
      <c r="AB63" s="134"/>
      <c r="AC63" s="134"/>
      <c r="AD63" s="134"/>
      <c r="AE63" s="134" t="s">
        <v>88</v>
      </c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</row>
    <row r="64" spans="1:60" outlineLevel="1" x14ac:dyDescent="0.25">
      <c r="A64" s="146">
        <v>30</v>
      </c>
      <c r="B64" s="147" t="s">
        <v>180</v>
      </c>
      <c r="C64" s="148" t="s">
        <v>181</v>
      </c>
      <c r="D64" s="149" t="s">
        <v>171</v>
      </c>
      <c r="E64" s="150">
        <v>1</v>
      </c>
      <c r="F64" s="151"/>
      <c r="G64" s="152">
        <f t="shared" si="0"/>
        <v>0</v>
      </c>
      <c r="H64" s="151"/>
      <c r="I64" s="152">
        <f t="shared" si="1"/>
        <v>0</v>
      </c>
      <c r="J64" s="151"/>
      <c r="K64" s="152">
        <f t="shared" si="2"/>
        <v>0</v>
      </c>
      <c r="L64" s="152">
        <v>21</v>
      </c>
      <c r="M64" s="152">
        <f t="shared" si="3"/>
        <v>0</v>
      </c>
      <c r="N64" s="153">
        <v>0</v>
      </c>
      <c r="O64" s="153">
        <f t="shared" si="4"/>
        <v>0</v>
      </c>
      <c r="P64" s="153">
        <v>0</v>
      </c>
      <c r="Q64" s="153">
        <f t="shared" si="5"/>
        <v>0</v>
      </c>
      <c r="R64" s="153"/>
      <c r="S64" s="153"/>
      <c r="T64" s="154">
        <v>0</v>
      </c>
      <c r="U64" s="153">
        <f t="shared" si="6"/>
        <v>0</v>
      </c>
      <c r="V64" s="134"/>
      <c r="W64" s="134"/>
      <c r="X64" s="134"/>
      <c r="Y64" s="134"/>
      <c r="Z64" s="134"/>
      <c r="AA64" s="134"/>
      <c r="AB64" s="134"/>
      <c r="AC64" s="134"/>
      <c r="AD64" s="134"/>
      <c r="AE64" s="134" t="s">
        <v>88</v>
      </c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</row>
    <row r="65" spans="1:31" x14ac:dyDescent="0.25">
      <c r="A65" s="155"/>
      <c r="B65" s="156" t="s">
        <v>182</v>
      </c>
      <c r="C65" s="157" t="s">
        <v>182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AC65">
        <v>15</v>
      </c>
      <c r="AD65">
        <v>21</v>
      </c>
    </row>
    <row r="66" spans="1:31" x14ac:dyDescent="0.25">
      <c r="A66" s="158"/>
      <c r="B66" s="159">
        <v>26</v>
      </c>
      <c r="C66" s="160" t="s">
        <v>182</v>
      </c>
      <c r="D66" s="161"/>
      <c r="E66" s="161"/>
      <c r="F66" s="161"/>
      <c r="G66" s="162">
        <f>G8+G28+G33+G37+G47+G51+G54+G57</f>
        <v>0</v>
      </c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AC66">
        <f>SUMIF(L7:L64,AC65,G7:G64)</f>
        <v>0</v>
      </c>
      <c r="AD66">
        <f>SUMIF(L7:L64,AD65,G7:G64)</f>
        <v>0</v>
      </c>
      <c r="AE66" t="s">
        <v>183</v>
      </c>
    </row>
    <row r="67" spans="1:31" x14ac:dyDescent="0.25">
      <c r="A67" s="155"/>
      <c r="B67" s="156" t="s">
        <v>182</v>
      </c>
      <c r="C67" s="157" t="s">
        <v>182</v>
      </c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</row>
    <row r="68" spans="1:31" x14ac:dyDescent="0.25">
      <c r="A68" s="155"/>
      <c r="B68" s="156" t="s">
        <v>182</v>
      </c>
      <c r="C68" s="157" t="s">
        <v>182</v>
      </c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</row>
  </sheetData>
  <sheetProtection algorithmName="SHA-512" hashValue="/DCLnq725vyG9kCjzXl+3J6ZNVNtPsbNegRapIiZaaIwyKmsLfPA5N87u39pflA8j3Yl527GVwlMrlwFO7aEGA==" saltValue="9sSrtuSptbyR7WtXefEYog==" spinCount="100000" sheet="1" objects="1" scenarios="1"/>
  <mergeCells count="4">
    <mergeCell ref="A1:G1"/>
    <mergeCell ref="C2:G2"/>
    <mergeCell ref="C3:G3"/>
    <mergeCell ref="C4:G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8"/>
  <sheetViews>
    <sheetView workbookViewId="0">
      <selection activeCell="F38" sqref="F38:F44"/>
    </sheetView>
  </sheetViews>
  <sheetFormatPr defaultRowHeight="15" outlineLevelRow="1" x14ac:dyDescent="0.25"/>
  <cols>
    <col min="1" max="1" width="4.28515625" customWidth="1"/>
    <col min="2" max="2" width="14.42578125" style="163" customWidth="1"/>
    <col min="3" max="3" width="38.28515625" style="16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198" t="s">
        <v>50</v>
      </c>
      <c r="B1" s="198"/>
      <c r="C1" s="198"/>
      <c r="D1" s="198"/>
      <c r="E1" s="198"/>
      <c r="F1" s="198"/>
      <c r="G1" s="198"/>
      <c r="AE1" t="s">
        <v>51</v>
      </c>
    </row>
    <row r="2" spans="1:60" ht="24.95" customHeight="1" x14ac:dyDescent="0.25">
      <c r="A2" s="107" t="s">
        <v>52</v>
      </c>
      <c r="B2" s="108"/>
      <c r="C2" s="199" t="s">
        <v>48</v>
      </c>
      <c r="D2" s="200"/>
      <c r="E2" s="200"/>
      <c r="F2" s="200"/>
      <c r="G2" s="201"/>
      <c r="AE2" t="s">
        <v>53</v>
      </c>
    </row>
    <row r="3" spans="1:60" ht="24.95" customHeight="1" x14ac:dyDescent="0.25">
      <c r="A3" s="107" t="s">
        <v>54</v>
      </c>
      <c r="B3" s="108"/>
      <c r="C3" s="199" t="s">
        <v>185</v>
      </c>
      <c r="D3" s="200"/>
      <c r="E3" s="200"/>
      <c r="F3" s="200"/>
      <c r="G3" s="201"/>
      <c r="AE3" t="s">
        <v>56</v>
      </c>
    </row>
    <row r="4" spans="1:60" ht="24.95" hidden="1" customHeight="1" x14ac:dyDescent="0.25">
      <c r="A4" s="107" t="s">
        <v>57</v>
      </c>
      <c r="B4" s="108"/>
      <c r="C4" s="199"/>
      <c r="D4" s="200"/>
      <c r="E4" s="200"/>
      <c r="F4" s="200"/>
      <c r="G4" s="201"/>
      <c r="AE4" t="s">
        <v>58</v>
      </c>
    </row>
    <row r="5" spans="1:60" hidden="1" x14ac:dyDescent="0.25">
      <c r="A5" s="109" t="s">
        <v>59</v>
      </c>
      <c r="B5" s="110"/>
      <c r="C5" s="111"/>
      <c r="D5" s="112"/>
      <c r="E5" s="112"/>
      <c r="F5" s="112"/>
      <c r="G5" s="113"/>
      <c r="AE5" t="s">
        <v>60</v>
      </c>
    </row>
    <row r="7" spans="1:60" ht="45" x14ac:dyDescent="0.25">
      <c r="A7" s="114" t="s">
        <v>61</v>
      </c>
      <c r="B7" s="115" t="s">
        <v>62</v>
      </c>
      <c r="C7" s="115" t="s">
        <v>63</v>
      </c>
      <c r="D7" s="114" t="s">
        <v>64</v>
      </c>
      <c r="E7" s="114" t="s">
        <v>65</v>
      </c>
      <c r="F7" s="116" t="s">
        <v>66</v>
      </c>
      <c r="G7" s="114" t="s">
        <v>19</v>
      </c>
      <c r="H7" s="117" t="s">
        <v>67</v>
      </c>
      <c r="I7" s="117" t="s">
        <v>68</v>
      </c>
      <c r="J7" s="117" t="s">
        <v>69</v>
      </c>
      <c r="K7" s="117" t="s">
        <v>70</v>
      </c>
      <c r="L7" s="117" t="s">
        <v>71</v>
      </c>
      <c r="M7" s="117" t="s">
        <v>72</v>
      </c>
      <c r="N7" s="117" t="s">
        <v>73</v>
      </c>
      <c r="O7" s="117" t="s">
        <v>74</v>
      </c>
      <c r="P7" s="117" t="s">
        <v>75</v>
      </c>
      <c r="Q7" s="117" t="s">
        <v>76</v>
      </c>
      <c r="R7" s="117" t="s">
        <v>77</v>
      </c>
      <c r="S7" s="117" t="s">
        <v>78</v>
      </c>
      <c r="T7" s="117" t="s">
        <v>79</v>
      </c>
      <c r="U7" s="117" t="s">
        <v>80</v>
      </c>
    </row>
    <row r="8" spans="1:60" x14ac:dyDescent="0.25">
      <c r="A8" s="118" t="s">
        <v>81</v>
      </c>
      <c r="B8" s="119" t="s">
        <v>82</v>
      </c>
      <c r="C8" s="120" t="s">
        <v>83</v>
      </c>
      <c r="D8" s="121"/>
      <c r="E8" s="122"/>
      <c r="F8" s="123"/>
      <c r="G8" s="123">
        <f>SUMIF(AE9:AE24,"&lt;&gt;NOR",G9:G24)</f>
        <v>0</v>
      </c>
      <c r="H8" s="123"/>
      <c r="I8" s="123">
        <f>SUM(I9:I24)</f>
        <v>0</v>
      </c>
      <c r="J8" s="123"/>
      <c r="K8" s="123">
        <f>SUM(K9:K24)</f>
        <v>0</v>
      </c>
      <c r="L8" s="123"/>
      <c r="M8" s="123">
        <f>SUM(M9:M24)</f>
        <v>0</v>
      </c>
      <c r="N8" s="124"/>
      <c r="O8" s="124">
        <f>SUM(O9:O24)</f>
        <v>4.6498499999999998</v>
      </c>
      <c r="P8" s="124"/>
      <c r="Q8" s="124">
        <f>SUM(Q9:Q24)</f>
        <v>0</v>
      </c>
      <c r="R8" s="124"/>
      <c r="S8" s="124"/>
      <c r="T8" s="118"/>
      <c r="U8" s="124">
        <f>SUM(U9:U24)</f>
        <v>67.250000000000014</v>
      </c>
      <c r="AE8" t="s">
        <v>84</v>
      </c>
    </row>
    <row r="9" spans="1:60" outlineLevel="1" x14ac:dyDescent="0.25">
      <c r="A9" s="125">
        <v>1</v>
      </c>
      <c r="B9" s="126" t="s">
        <v>186</v>
      </c>
      <c r="C9" s="127" t="s">
        <v>187</v>
      </c>
      <c r="D9" s="128" t="s">
        <v>87</v>
      </c>
      <c r="E9" s="129">
        <v>18</v>
      </c>
      <c r="F9" s="130"/>
      <c r="G9" s="131">
        <f>ROUND(E9*F9,2)</f>
        <v>0</v>
      </c>
      <c r="H9" s="130"/>
      <c r="I9" s="131">
        <f>ROUND(E9*H9,2)</f>
        <v>0</v>
      </c>
      <c r="J9" s="130"/>
      <c r="K9" s="131">
        <f>ROUND(E9*J9,2)</f>
        <v>0</v>
      </c>
      <c r="L9" s="131">
        <v>21</v>
      </c>
      <c r="M9" s="131">
        <f>G9*(1+L9/100)</f>
        <v>0</v>
      </c>
      <c r="N9" s="132">
        <v>0</v>
      </c>
      <c r="O9" s="132">
        <f>ROUND(E9*N9,5)</f>
        <v>0</v>
      </c>
      <c r="P9" s="132">
        <v>0</v>
      </c>
      <c r="Q9" s="132">
        <f>ROUND(E9*P9,5)</f>
        <v>0</v>
      </c>
      <c r="R9" s="132"/>
      <c r="S9" s="132"/>
      <c r="T9" s="133">
        <v>0.36499999999999999</v>
      </c>
      <c r="U9" s="132">
        <f>ROUND(E9*T9,2)</f>
        <v>6.57</v>
      </c>
      <c r="V9" s="134"/>
      <c r="W9" s="134"/>
      <c r="X9" s="134"/>
      <c r="Y9" s="134"/>
      <c r="Z9" s="134"/>
      <c r="AA9" s="134"/>
      <c r="AB9" s="134"/>
      <c r="AC9" s="134"/>
      <c r="AD9" s="134"/>
      <c r="AE9" s="134" t="s">
        <v>88</v>
      </c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</row>
    <row r="10" spans="1:60" outlineLevel="1" x14ac:dyDescent="0.25">
      <c r="A10" s="125"/>
      <c r="B10" s="126"/>
      <c r="C10" s="135" t="s">
        <v>280</v>
      </c>
      <c r="D10" s="136"/>
      <c r="E10" s="137">
        <v>18</v>
      </c>
      <c r="F10" s="130"/>
      <c r="G10" s="131"/>
      <c r="H10" s="131"/>
      <c r="I10" s="131"/>
      <c r="J10" s="131"/>
      <c r="K10" s="131"/>
      <c r="L10" s="131"/>
      <c r="M10" s="131"/>
      <c r="N10" s="132"/>
      <c r="O10" s="132"/>
      <c r="P10" s="132"/>
      <c r="Q10" s="132"/>
      <c r="R10" s="132"/>
      <c r="S10" s="132"/>
      <c r="T10" s="133"/>
      <c r="U10" s="132"/>
      <c r="V10" s="134"/>
      <c r="W10" s="134"/>
      <c r="X10" s="134"/>
      <c r="Y10" s="134"/>
      <c r="Z10" s="134"/>
      <c r="AA10" s="134"/>
      <c r="AB10" s="134"/>
      <c r="AC10" s="134"/>
      <c r="AD10" s="134"/>
      <c r="AE10" s="134" t="s">
        <v>90</v>
      </c>
      <c r="AF10" s="134">
        <v>0</v>
      </c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</row>
    <row r="11" spans="1:60" outlineLevel="1" x14ac:dyDescent="0.25">
      <c r="A11" s="125">
        <v>2</v>
      </c>
      <c r="B11" s="126" t="s">
        <v>189</v>
      </c>
      <c r="C11" s="127" t="s">
        <v>190</v>
      </c>
      <c r="D11" s="128" t="s">
        <v>87</v>
      </c>
      <c r="E11" s="129">
        <v>18</v>
      </c>
      <c r="F11" s="130"/>
      <c r="G11" s="131">
        <f>ROUND(E11*F11,2)</f>
        <v>0</v>
      </c>
      <c r="H11" s="130"/>
      <c r="I11" s="131">
        <f>ROUND(E11*H11,2)</f>
        <v>0</v>
      </c>
      <c r="J11" s="130"/>
      <c r="K11" s="131">
        <f>ROUND(E11*J11,2)</f>
        <v>0</v>
      </c>
      <c r="L11" s="131">
        <v>21</v>
      </c>
      <c r="M11" s="131">
        <f>G11*(1+L11/100)</f>
        <v>0</v>
      </c>
      <c r="N11" s="132">
        <v>0</v>
      </c>
      <c r="O11" s="132">
        <f>ROUND(E11*N11,5)</f>
        <v>0</v>
      </c>
      <c r="P11" s="132">
        <v>0</v>
      </c>
      <c r="Q11" s="132">
        <f>ROUND(E11*P11,5)</f>
        <v>0</v>
      </c>
      <c r="R11" s="132"/>
      <c r="S11" s="132"/>
      <c r="T11" s="133">
        <v>0.38979999999999998</v>
      </c>
      <c r="U11" s="132">
        <f>ROUND(E11*T11,2)</f>
        <v>7.02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 t="s">
        <v>88</v>
      </c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</row>
    <row r="12" spans="1:60" outlineLevel="1" x14ac:dyDescent="0.25">
      <c r="A12" s="125">
        <v>3</v>
      </c>
      <c r="B12" s="126" t="s">
        <v>91</v>
      </c>
      <c r="C12" s="127" t="s">
        <v>92</v>
      </c>
      <c r="D12" s="128" t="s">
        <v>87</v>
      </c>
      <c r="E12" s="129">
        <v>9</v>
      </c>
      <c r="F12" s="130"/>
      <c r="G12" s="131">
        <f>ROUND(E12*F12,2)</f>
        <v>0</v>
      </c>
      <c r="H12" s="130"/>
      <c r="I12" s="131">
        <f>ROUND(E12*H12,2)</f>
        <v>0</v>
      </c>
      <c r="J12" s="130"/>
      <c r="K12" s="131">
        <f>ROUND(E12*J12,2)</f>
        <v>0</v>
      </c>
      <c r="L12" s="131">
        <v>21</v>
      </c>
      <c r="M12" s="131">
        <f>G12*(1+L12/100)</f>
        <v>0</v>
      </c>
      <c r="N12" s="132">
        <v>0</v>
      </c>
      <c r="O12" s="132">
        <f>ROUND(E12*N12,5)</f>
        <v>0</v>
      </c>
      <c r="P12" s="132">
        <v>0</v>
      </c>
      <c r="Q12" s="132">
        <f>ROUND(E12*P12,5)</f>
        <v>0</v>
      </c>
      <c r="R12" s="132"/>
      <c r="S12" s="132"/>
      <c r="T12" s="133">
        <v>2.2490000000000001</v>
      </c>
      <c r="U12" s="132">
        <f>ROUND(E12*T12,2)</f>
        <v>20.239999999999998</v>
      </c>
      <c r="V12" s="134"/>
      <c r="W12" s="134"/>
      <c r="X12" s="134"/>
      <c r="Y12" s="134"/>
      <c r="Z12" s="134"/>
      <c r="AA12" s="134"/>
      <c r="AB12" s="134"/>
      <c r="AC12" s="134"/>
      <c r="AD12" s="134"/>
      <c r="AE12" s="134" t="s">
        <v>88</v>
      </c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</row>
    <row r="13" spans="1:60" outlineLevel="1" x14ac:dyDescent="0.25">
      <c r="A13" s="125"/>
      <c r="B13" s="126"/>
      <c r="C13" s="135" t="s">
        <v>239</v>
      </c>
      <c r="D13" s="136"/>
      <c r="E13" s="137">
        <v>9</v>
      </c>
      <c r="F13" s="130"/>
      <c r="G13" s="131"/>
      <c r="H13" s="131"/>
      <c r="I13" s="131"/>
      <c r="J13" s="131"/>
      <c r="K13" s="131"/>
      <c r="L13" s="131"/>
      <c r="M13" s="131"/>
      <c r="N13" s="132"/>
      <c r="O13" s="132"/>
      <c r="P13" s="132"/>
      <c r="Q13" s="132"/>
      <c r="R13" s="132"/>
      <c r="S13" s="132"/>
      <c r="T13" s="133"/>
      <c r="U13" s="132"/>
      <c r="V13" s="134"/>
      <c r="W13" s="134"/>
      <c r="X13" s="134"/>
      <c r="Y13" s="134"/>
      <c r="Z13" s="134"/>
      <c r="AA13" s="134"/>
      <c r="AB13" s="134"/>
      <c r="AC13" s="134"/>
      <c r="AD13" s="134"/>
      <c r="AE13" s="134" t="s">
        <v>90</v>
      </c>
      <c r="AF13" s="134">
        <v>0</v>
      </c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</row>
    <row r="14" spans="1:60" outlineLevel="1" x14ac:dyDescent="0.25">
      <c r="A14" s="125">
        <v>4</v>
      </c>
      <c r="B14" s="126" t="s">
        <v>94</v>
      </c>
      <c r="C14" s="127" t="s">
        <v>95</v>
      </c>
      <c r="D14" s="128" t="s">
        <v>87</v>
      </c>
      <c r="E14" s="129">
        <v>9</v>
      </c>
      <c r="F14" s="130"/>
      <c r="G14" s="131">
        <f>ROUND(E14*F14,2)</f>
        <v>0</v>
      </c>
      <c r="H14" s="130"/>
      <c r="I14" s="131">
        <f>ROUND(E14*H14,2)</f>
        <v>0</v>
      </c>
      <c r="J14" s="130"/>
      <c r="K14" s="131">
        <f>ROUND(E14*J14,2)</f>
        <v>0</v>
      </c>
      <c r="L14" s="131">
        <v>21</v>
      </c>
      <c r="M14" s="131">
        <f>G14*(1+L14/100)</f>
        <v>0</v>
      </c>
      <c r="N14" s="132">
        <v>0</v>
      </c>
      <c r="O14" s="132">
        <f>ROUND(E14*N14,5)</f>
        <v>0</v>
      </c>
      <c r="P14" s="132">
        <v>0</v>
      </c>
      <c r="Q14" s="132">
        <f>ROUND(E14*P14,5)</f>
        <v>0</v>
      </c>
      <c r="R14" s="132"/>
      <c r="S14" s="132"/>
      <c r="T14" s="133">
        <v>0.107</v>
      </c>
      <c r="U14" s="132">
        <f>ROUND(E14*T14,2)</f>
        <v>0.96</v>
      </c>
      <c r="V14" s="134"/>
      <c r="W14" s="134"/>
      <c r="X14" s="134"/>
      <c r="Y14" s="134"/>
      <c r="Z14" s="134"/>
      <c r="AA14" s="134"/>
      <c r="AB14" s="134"/>
      <c r="AC14" s="134"/>
      <c r="AD14" s="134"/>
      <c r="AE14" s="134" t="s">
        <v>88</v>
      </c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</row>
    <row r="15" spans="1:60" outlineLevel="1" x14ac:dyDescent="0.25">
      <c r="A15" s="125">
        <v>5</v>
      </c>
      <c r="B15" s="126" t="s">
        <v>281</v>
      </c>
      <c r="C15" s="127" t="s">
        <v>282</v>
      </c>
      <c r="D15" s="128" t="s">
        <v>98</v>
      </c>
      <c r="E15" s="129">
        <v>60</v>
      </c>
      <c r="F15" s="130"/>
      <c r="G15" s="131">
        <f>ROUND(E15*F15,2)</f>
        <v>0</v>
      </c>
      <c r="H15" s="130"/>
      <c r="I15" s="131">
        <f>ROUND(E15*H15,2)</f>
        <v>0</v>
      </c>
      <c r="J15" s="130"/>
      <c r="K15" s="131">
        <f>ROUND(E15*J15,2)</f>
        <v>0</v>
      </c>
      <c r="L15" s="131">
        <v>21</v>
      </c>
      <c r="M15" s="131">
        <f>G15*(1+L15/100)</f>
        <v>0</v>
      </c>
      <c r="N15" s="132">
        <v>9.8999999999999999E-4</v>
      </c>
      <c r="O15" s="132">
        <f>ROUND(E15*N15,5)</f>
        <v>5.9400000000000001E-2</v>
      </c>
      <c r="P15" s="132">
        <v>0</v>
      </c>
      <c r="Q15" s="132">
        <f>ROUND(E15*P15,5)</f>
        <v>0</v>
      </c>
      <c r="R15" s="132"/>
      <c r="S15" s="132"/>
      <c r="T15" s="133">
        <v>0.23599999999999999</v>
      </c>
      <c r="U15" s="132">
        <f>ROUND(E15*T15,2)</f>
        <v>14.16</v>
      </c>
      <c r="V15" s="134"/>
      <c r="W15" s="134"/>
      <c r="X15" s="134"/>
      <c r="Y15" s="134"/>
      <c r="Z15" s="134"/>
      <c r="AA15" s="134"/>
      <c r="AB15" s="134"/>
      <c r="AC15" s="134"/>
      <c r="AD15" s="134"/>
      <c r="AE15" s="134" t="s">
        <v>88</v>
      </c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</row>
    <row r="16" spans="1:60" outlineLevel="1" x14ac:dyDescent="0.25">
      <c r="A16" s="125"/>
      <c r="B16" s="126"/>
      <c r="C16" s="135" t="s">
        <v>283</v>
      </c>
      <c r="D16" s="136"/>
      <c r="E16" s="137">
        <v>60</v>
      </c>
      <c r="F16" s="130"/>
      <c r="G16" s="131"/>
      <c r="H16" s="131"/>
      <c r="I16" s="131"/>
      <c r="J16" s="131"/>
      <c r="K16" s="131"/>
      <c r="L16" s="131"/>
      <c r="M16" s="131"/>
      <c r="N16" s="132"/>
      <c r="O16" s="132"/>
      <c r="P16" s="132"/>
      <c r="Q16" s="132"/>
      <c r="R16" s="132"/>
      <c r="S16" s="132"/>
      <c r="T16" s="133"/>
      <c r="U16" s="132"/>
      <c r="V16" s="134"/>
      <c r="W16" s="134"/>
      <c r="X16" s="134"/>
      <c r="Y16" s="134"/>
      <c r="Z16" s="134"/>
      <c r="AA16" s="134"/>
      <c r="AB16" s="134"/>
      <c r="AC16" s="134"/>
      <c r="AD16" s="134"/>
      <c r="AE16" s="134" t="s">
        <v>90</v>
      </c>
      <c r="AF16" s="134">
        <v>0</v>
      </c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</row>
    <row r="17" spans="1:60" outlineLevel="1" x14ac:dyDescent="0.25">
      <c r="A17" s="125">
        <v>6</v>
      </c>
      <c r="B17" s="126" t="s">
        <v>284</v>
      </c>
      <c r="C17" s="127" t="s">
        <v>285</v>
      </c>
      <c r="D17" s="128" t="s">
        <v>98</v>
      </c>
      <c r="E17" s="129">
        <v>60</v>
      </c>
      <c r="F17" s="130"/>
      <c r="G17" s="131">
        <f>ROUND(E17*F17,2)</f>
        <v>0</v>
      </c>
      <c r="H17" s="130"/>
      <c r="I17" s="131">
        <f>ROUND(E17*H17,2)</f>
        <v>0</v>
      </c>
      <c r="J17" s="130"/>
      <c r="K17" s="131">
        <f>ROUND(E17*J17,2)</f>
        <v>0</v>
      </c>
      <c r="L17" s="131">
        <v>21</v>
      </c>
      <c r="M17" s="131">
        <f>G17*(1+L17/100)</f>
        <v>0</v>
      </c>
      <c r="N17" s="132">
        <v>0</v>
      </c>
      <c r="O17" s="132">
        <f>ROUND(E17*N17,5)</f>
        <v>0</v>
      </c>
      <c r="P17" s="132">
        <v>0</v>
      </c>
      <c r="Q17" s="132">
        <f>ROUND(E17*P17,5)</f>
        <v>0</v>
      </c>
      <c r="R17" s="132"/>
      <c r="S17" s="132"/>
      <c r="T17" s="133">
        <v>7.0000000000000007E-2</v>
      </c>
      <c r="U17" s="132">
        <f>ROUND(E17*T17,2)</f>
        <v>4.2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 t="s">
        <v>88</v>
      </c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</row>
    <row r="18" spans="1:60" outlineLevel="1" x14ac:dyDescent="0.25">
      <c r="A18" s="125">
        <v>7</v>
      </c>
      <c r="B18" s="126" t="s">
        <v>101</v>
      </c>
      <c r="C18" s="127" t="s">
        <v>102</v>
      </c>
      <c r="D18" s="128" t="s">
        <v>87</v>
      </c>
      <c r="E18" s="129">
        <v>28.2</v>
      </c>
      <c r="F18" s="130"/>
      <c r="G18" s="131">
        <f>ROUND(E18*F18,2)</f>
        <v>0</v>
      </c>
      <c r="H18" s="130"/>
      <c r="I18" s="131">
        <f>ROUND(E18*H18,2)</f>
        <v>0</v>
      </c>
      <c r="J18" s="130"/>
      <c r="K18" s="131">
        <f>ROUND(E18*J18,2)</f>
        <v>0</v>
      </c>
      <c r="L18" s="131">
        <v>21</v>
      </c>
      <c r="M18" s="131">
        <f>G18*(1+L18/100)</f>
        <v>0</v>
      </c>
      <c r="N18" s="132">
        <v>0</v>
      </c>
      <c r="O18" s="132">
        <f>ROUND(E18*N18,5)</f>
        <v>0</v>
      </c>
      <c r="P18" s="132">
        <v>0</v>
      </c>
      <c r="Q18" s="132">
        <f>ROUND(E18*P18,5)</f>
        <v>0</v>
      </c>
      <c r="R18" s="132"/>
      <c r="S18" s="132"/>
      <c r="T18" s="133">
        <v>0.20200000000000001</v>
      </c>
      <c r="U18" s="132">
        <f>ROUND(E18*T18,2)</f>
        <v>5.7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 t="s">
        <v>88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</row>
    <row r="19" spans="1:60" outlineLevel="1" x14ac:dyDescent="0.25">
      <c r="A19" s="125"/>
      <c r="B19" s="126"/>
      <c r="C19" s="135" t="s">
        <v>241</v>
      </c>
      <c r="D19" s="136"/>
      <c r="E19" s="137">
        <v>28.2</v>
      </c>
      <c r="F19" s="130"/>
      <c r="G19" s="131"/>
      <c r="H19" s="131"/>
      <c r="I19" s="131"/>
      <c r="J19" s="131"/>
      <c r="K19" s="131"/>
      <c r="L19" s="131"/>
      <c r="M19" s="131"/>
      <c r="N19" s="132"/>
      <c r="O19" s="132"/>
      <c r="P19" s="132"/>
      <c r="Q19" s="132"/>
      <c r="R19" s="132"/>
      <c r="S19" s="132"/>
      <c r="T19" s="133"/>
      <c r="U19" s="132"/>
      <c r="V19" s="134"/>
      <c r="W19" s="134"/>
      <c r="X19" s="134"/>
      <c r="Y19" s="134"/>
      <c r="Z19" s="134"/>
      <c r="AA19" s="134"/>
      <c r="AB19" s="134"/>
      <c r="AC19" s="134"/>
      <c r="AD19" s="134"/>
      <c r="AE19" s="134" t="s">
        <v>90</v>
      </c>
      <c r="AF19" s="134">
        <v>0</v>
      </c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</row>
    <row r="20" spans="1:60" ht="22.5" outlineLevel="1" x14ac:dyDescent="0.25">
      <c r="A20" s="125">
        <v>8</v>
      </c>
      <c r="B20" s="126" t="s">
        <v>194</v>
      </c>
      <c r="C20" s="127" t="s">
        <v>195</v>
      </c>
      <c r="D20" s="128" t="s">
        <v>87</v>
      </c>
      <c r="E20" s="129">
        <v>2.7</v>
      </c>
      <c r="F20" s="130"/>
      <c r="G20" s="131">
        <f>ROUND(E20*F20,2)</f>
        <v>0</v>
      </c>
      <c r="H20" s="130"/>
      <c r="I20" s="131">
        <f>ROUND(E20*H20,2)</f>
        <v>0</v>
      </c>
      <c r="J20" s="130"/>
      <c r="K20" s="131">
        <f>ROUND(E20*J20,2)</f>
        <v>0</v>
      </c>
      <c r="L20" s="131">
        <v>21</v>
      </c>
      <c r="M20" s="131">
        <f>G20*(1+L20/100)</f>
        <v>0</v>
      </c>
      <c r="N20" s="132">
        <v>1.7</v>
      </c>
      <c r="O20" s="132">
        <f>ROUND(E20*N20,5)</f>
        <v>4.59</v>
      </c>
      <c r="P20" s="132">
        <v>0</v>
      </c>
      <c r="Q20" s="132">
        <f>ROUND(E20*P20,5)</f>
        <v>0</v>
      </c>
      <c r="R20" s="132"/>
      <c r="S20" s="132"/>
      <c r="T20" s="133">
        <v>1.587</v>
      </c>
      <c r="U20" s="132">
        <f>ROUND(E20*T20,2)</f>
        <v>4.28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 t="s">
        <v>88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</row>
    <row r="21" spans="1:60" outlineLevel="1" x14ac:dyDescent="0.25">
      <c r="A21" s="125"/>
      <c r="B21" s="126"/>
      <c r="C21" s="135" t="s">
        <v>286</v>
      </c>
      <c r="D21" s="136"/>
      <c r="E21" s="137">
        <v>2.7</v>
      </c>
      <c r="F21" s="130"/>
      <c r="G21" s="131"/>
      <c r="H21" s="131"/>
      <c r="I21" s="131"/>
      <c r="J21" s="131"/>
      <c r="K21" s="131"/>
      <c r="L21" s="131"/>
      <c r="M21" s="131"/>
      <c r="N21" s="132"/>
      <c r="O21" s="132"/>
      <c r="P21" s="132"/>
      <c r="Q21" s="132"/>
      <c r="R21" s="132"/>
      <c r="S21" s="132"/>
      <c r="T21" s="133"/>
      <c r="U21" s="132"/>
      <c r="V21" s="134"/>
      <c r="W21" s="134"/>
      <c r="X21" s="134"/>
      <c r="Y21" s="134"/>
      <c r="Z21" s="134"/>
      <c r="AA21" s="134"/>
      <c r="AB21" s="134"/>
      <c r="AC21" s="134"/>
      <c r="AD21" s="134"/>
      <c r="AE21" s="134" t="s">
        <v>90</v>
      </c>
      <c r="AF21" s="134">
        <v>0</v>
      </c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</row>
    <row r="22" spans="1:60" outlineLevel="1" x14ac:dyDescent="0.25">
      <c r="A22" s="125">
        <v>9</v>
      </c>
      <c r="B22" s="126" t="s">
        <v>203</v>
      </c>
      <c r="C22" s="127" t="s">
        <v>204</v>
      </c>
      <c r="D22" s="128" t="s">
        <v>87</v>
      </c>
      <c r="E22" s="129">
        <v>23.4</v>
      </c>
      <c r="F22" s="130"/>
      <c r="G22" s="131">
        <f>ROUND(E22*F22,2)</f>
        <v>0</v>
      </c>
      <c r="H22" s="130"/>
      <c r="I22" s="131">
        <f>ROUND(E22*H22,2)</f>
        <v>0</v>
      </c>
      <c r="J22" s="130"/>
      <c r="K22" s="131">
        <f>ROUND(E22*J22,2)</f>
        <v>0</v>
      </c>
      <c r="L22" s="131">
        <v>21</v>
      </c>
      <c r="M22" s="131">
        <f>G22*(1+L22/100)</f>
        <v>0</v>
      </c>
      <c r="N22" s="132">
        <v>0</v>
      </c>
      <c r="O22" s="132">
        <f>ROUND(E22*N22,5)</f>
        <v>0</v>
      </c>
      <c r="P22" s="132">
        <v>0</v>
      </c>
      <c r="Q22" s="132">
        <f>ROUND(E22*P22,5)</f>
        <v>0</v>
      </c>
      <c r="R22" s="132"/>
      <c r="S22" s="132"/>
      <c r="T22" s="133">
        <v>1.0999999999999999E-2</v>
      </c>
      <c r="U22" s="132">
        <f>ROUND(E22*T22,2)</f>
        <v>0.26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 t="s">
        <v>88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</row>
    <row r="23" spans="1:60" outlineLevel="1" x14ac:dyDescent="0.25">
      <c r="A23" s="125"/>
      <c r="B23" s="126"/>
      <c r="C23" s="135" t="s">
        <v>287</v>
      </c>
      <c r="D23" s="136"/>
      <c r="E23" s="137">
        <v>23.4</v>
      </c>
      <c r="F23" s="130"/>
      <c r="G23" s="131"/>
      <c r="H23" s="131"/>
      <c r="I23" s="131"/>
      <c r="J23" s="131"/>
      <c r="K23" s="131"/>
      <c r="L23" s="131"/>
      <c r="M23" s="131"/>
      <c r="N23" s="132"/>
      <c r="O23" s="132"/>
      <c r="P23" s="132"/>
      <c r="Q23" s="132"/>
      <c r="R23" s="132"/>
      <c r="S23" s="132"/>
      <c r="T23" s="133"/>
      <c r="U23" s="132"/>
      <c r="V23" s="134"/>
      <c r="W23" s="134"/>
      <c r="X23" s="134"/>
      <c r="Y23" s="134"/>
      <c r="Z23" s="134"/>
      <c r="AA23" s="134"/>
      <c r="AB23" s="134"/>
      <c r="AC23" s="134"/>
      <c r="AD23" s="134"/>
      <c r="AE23" s="134" t="s">
        <v>90</v>
      </c>
      <c r="AF23" s="134">
        <v>0</v>
      </c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</row>
    <row r="24" spans="1:60" outlineLevel="1" x14ac:dyDescent="0.25">
      <c r="A24" s="125">
        <v>10</v>
      </c>
      <c r="B24" s="126" t="s">
        <v>199</v>
      </c>
      <c r="C24" s="127" t="s">
        <v>245</v>
      </c>
      <c r="D24" s="128" t="s">
        <v>98</v>
      </c>
      <c r="E24" s="129">
        <v>15</v>
      </c>
      <c r="F24" s="130"/>
      <c r="G24" s="131">
        <f>ROUND(E24*F24,2)</f>
        <v>0</v>
      </c>
      <c r="H24" s="130"/>
      <c r="I24" s="131">
        <f>ROUND(E24*H24,2)</f>
        <v>0</v>
      </c>
      <c r="J24" s="130"/>
      <c r="K24" s="131">
        <f>ROUND(E24*J24,2)</f>
        <v>0</v>
      </c>
      <c r="L24" s="131">
        <v>21</v>
      </c>
      <c r="M24" s="131">
        <f>G24*(1+L24/100)</f>
        <v>0</v>
      </c>
      <c r="N24" s="132">
        <v>3.0000000000000001E-5</v>
      </c>
      <c r="O24" s="132">
        <f>ROUND(E24*N24,5)</f>
        <v>4.4999999999999999E-4</v>
      </c>
      <c r="P24" s="132">
        <v>0</v>
      </c>
      <c r="Q24" s="132">
        <f>ROUND(E24*P24,5)</f>
        <v>0</v>
      </c>
      <c r="R24" s="132"/>
      <c r="S24" s="132"/>
      <c r="T24" s="133">
        <v>0.25752000000000003</v>
      </c>
      <c r="U24" s="132">
        <f>ROUND(E24*T24,2)</f>
        <v>3.86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 t="s">
        <v>201</v>
      </c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</row>
    <row r="25" spans="1:60" x14ac:dyDescent="0.25">
      <c r="A25" s="138" t="s">
        <v>81</v>
      </c>
      <c r="B25" s="139" t="s">
        <v>159</v>
      </c>
      <c r="C25" s="140" t="s">
        <v>206</v>
      </c>
      <c r="D25" s="141"/>
      <c r="E25" s="142"/>
      <c r="F25" s="143"/>
      <c r="G25" s="143">
        <f>SUMIF(AE26:AE27,"&lt;&gt;NOR",G26:G27)</f>
        <v>0</v>
      </c>
      <c r="H25" s="143"/>
      <c r="I25" s="143">
        <f>SUM(I26:I27)</f>
        <v>0</v>
      </c>
      <c r="J25" s="143"/>
      <c r="K25" s="143">
        <f>SUM(K26:K27)</f>
        <v>0</v>
      </c>
      <c r="L25" s="143"/>
      <c r="M25" s="143">
        <f>SUM(M26:M27)</f>
        <v>0</v>
      </c>
      <c r="N25" s="144"/>
      <c r="O25" s="144">
        <f>SUM(O26:O27)</f>
        <v>1.5330600000000001</v>
      </c>
      <c r="P25" s="144"/>
      <c r="Q25" s="144">
        <f>SUM(Q26:Q27)</f>
        <v>0</v>
      </c>
      <c r="R25" s="144"/>
      <c r="S25" s="144"/>
      <c r="T25" s="145"/>
      <c r="U25" s="144">
        <f>SUM(U26:U27)</f>
        <v>1.17</v>
      </c>
      <c r="AE25" t="s">
        <v>84</v>
      </c>
    </row>
    <row r="26" spans="1:60" outlineLevel="1" x14ac:dyDescent="0.25">
      <c r="A26" s="125">
        <v>11</v>
      </c>
      <c r="B26" s="126" t="s">
        <v>207</v>
      </c>
      <c r="C26" s="127" t="s">
        <v>208</v>
      </c>
      <c r="D26" s="128" t="s">
        <v>87</v>
      </c>
      <c r="E26" s="129">
        <v>0.9</v>
      </c>
      <c r="F26" s="130"/>
      <c r="G26" s="131">
        <f>ROUND(E26*F26,2)</f>
        <v>0</v>
      </c>
      <c r="H26" s="130"/>
      <c r="I26" s="131">
        <f>ROUND(E26*H26,2)</f>
        <v>0</v>
      </c>
      <c r="J26" s="130"/>
      <c r="K26" s="131">
        <f>ROUND(E26*J26,2)</f>
        <v>0</v>
      </c>
      <c r="L26" s="131">
        <v>21</v>
      </c>
      <c r="M26" s="131">
        <f>G26*(1+L26/100)</f>
        <v>0</v>
      </c>
      <c r="N26" s="132">
        <v>1.7034</v>
      </c>
      <c r="O26" s="132">
        <f>ROUND(E26*N26,5)</f>
        <v>1.5330600000000001</v>
      </c>
      <c r="P26" s="132">
        <v>0</v>
      </c>
      <c r="Q26" s="132">
        <f>ROUND(E26*P26,5)</f>
        <v>0</v>
      </c>
      <c r="R26" s="132"/>
      <c r="S26" s="132"/>
      <c r="T26" s="133">
        <v>1.3029999999999999</v>
      </c>
      <c r="U26" s="132">
        <f>ROUND(E26*T26,2)</f>
        <v>1.17</v>
      </c>
      <c r="V26" s="134"/>
      <c r="W26" s="134"/>
      <c r="X26" s="134"/>
      <c r="Y26" s="134"/>
      <c r="Z26" s="134"/>
      <c r="AA26" s="134"/>
      <c r="AB26" s="134"/>
      <c r="AC26" s="134"/>
      <c r="AD26" s="134"/>
      <c r="AE26" s="134" t="s">
        <v>88</v>
      </c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</row>
    <row r="27" spans="1:60" outlineLevel="1" x14ac:dyDescent="0.25">
      <c r="A27" s="125"/>
      <c r="B27" s="126"/>
      <c r="C27" s="135" t="s">
        <v>288</v>
      </c>
      <c r="D27" s="136"/>
      <c r="E27" s="137">
        <v>0.9</v>
      </c>
      <c r="F27" s="204"/>
      <c r="G27" s="131"/>
      <c r="H27" s="131"/>
      <c r="I27" s="131"/>
      <c r="J27" s="131"/>
      <c r="K27" s="131"/>
      <c r="L27" s="131"/>
      <c r="M27" s="131"/>
      <c r="N27" s="132"/>
      <c r="O27" s="132"/>
      <c r="P27" s="132"/>
      <c r="Q27" s="132"/>
      <c r="R27" s="132"/>
      <c r="S27" s="132"/>
      <c r="T27" s="133"/>
      <c r="U27" s="132"/>
      <c r="V27" s="134"/>
      <c r="W27" s="134"/>
      <c r="X27" s="134"/>
      <c r="Y27" s="134"/>
      <c r="Z27" s="134"/>
      <c r="AA27" s="134"/>
      <c r="AB27" s="134"/>
      <c r="AC27" s="134"/>
      <c r="AD27" s="134"/>
      <c r="AE27" s="134" t="s">
        <v>90</v>
      </c>
      <c r="AF27" s="134">
        <v>0</v>
      </c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</row>
    <row r="28" spans="1:60" x14ac:dyDescent="0.25">
      <c r="A28" s="138" t="s">
        <v>81</v>
      </c>
      <c r="B28" s="139" t="s">
        <v>210</v>
      </c>
      <c r="C28" s="140" t="s">
        <v>211</v>
      </c>
      <c r="D28" s="141"/>
      <c r="E28" s="142"/>
      <c r="F28" s="143"/>
      <c r="G28" s="143">
        <f>SUMIF(AE29:AE33,"&lt;&gt;NOR",G29:G33)</f>
        <v>0</v>
      </c>
      <c r="H28" s="143"/>
      <c r="I28" s="143">
        <f>SUM(I29:I33)</f>
        <v>0</v>
      </c>
      <c r="J28" s="143"/>
      <c r="K28" s="143">
        <f>SUM(K29:K33)</f>
        <v>0</v>
      </c>
      <c r="L28" s="143"/>
      <c r="M28" s="143">
        <f>SUM(M29:M33)</f>
        <v>0</v>
      </c>
      <c r="N28" s="144"/>
      <c r="O28" s="144">
        <f>SUM(O29:O33)</f>
        <v>3.3000000000000002E-2</v>
      </c>
      <c r="P28" s="144"/>
      <c r="Q28" s="144">
        <f>SUM(Q29:Q33)</f>
        <v>0</v>
      </c>
      <c r="R28" s="144"/>
      <c r="S28" s="144"/>
      <c r="T28" s="145"/>
      <c r="U28" s="144">
        <f>SUM(U29:U33)</f>
        <v>0.99</v>
      </c>
      <c r="AE28" t="s">
        <v>84</v>
      </c>
    </row>
    <row r="29" spans="1:60" ht="22.5" outlineLevel="1" x14ac:dyDescent="0.25">
      <c r="A29" s="125">
        <v>12</v>
      </c>
      <c r="B29" s="126" t="s">
        <v>289</v>
      </c>
      <c r="C29" s="127" t="s">
        <v>290</v>
      </c>
      <c r="D29" s="128" t="s">
        <v>120</v>
      </c>
      <c r="E29" s="129">
        <v>15</v>
      </c>
      <c r="F29" s="130"/>
      <c r="G29" s="131">
        <f>ROUND(E29*F29,2)</f>
        <v>0</v>
      </c>
      <c r="H29" s="130"/>
      <c r="I29" s="131">
        <f>ROUND(E29*H29,2)</f>
        <v>0</v>
      </c>
      <c r="J29" s="130"/>
      <c r="K29" s="131">
        <f>ROUND(E29*J29,2)</f>
        <v>0</v>
      </c>
      <c r="L29" s="131">
        <v>21</v>
      </c>
      <c r="M29" s="131">
        <f>G29*(1+L29/100)</f>
        <v>0</v>
      </c>
      <c r="N29" s="132">
        <v>2.2000000000000001E-3</v>
      </c>
      <c r="O29" s="132">
        <f>ROUND(E29*N29,5)</f>
        <v>3.3000000000000002E-2</v>
      </c>
      <c r="P29" s="132">
        <v>0</v>
      </c>
      <c r="Q29" s="132">
        <f>ROUND(E29*P29,5)</f>
        <v>0</v>
      </c>
      <c r="R29" s="132"/>
      <c r="S29" s="132"/>
      <c r="T29" s="133">
        <v>6.6000000000000003E-2</v>
      </c>
      <c r="U29" s="132">
        <f>ROUND(E29*T29,2)</f>
        <v>0.99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 t="s">
        <v>88</v>
      </c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</row>
    <row r="30" spans="1:60" outlineLevel="1" x14ac:dyDescent="0.25">
      <c r="A30" s="125">
        <v>13</v>
      </c>
      <c r="B30" s="126" t="s">
        <v>159</v>
      </c>
      <c r="C30" s="127" t="s">
        <v>291</v>
      </c>
      <c r="D30" s="128" t="s">
        <v>154</v>
      </c>
      <c r="E30" s="129">
        <v>1</v>
      </c>
      <c r="F30" s="130"/>
      <c r="G30" s="131">
        <f>ROUND(E30*F30,2)</f>
        <v>0</v>
      </c>
      <c r="H30" s="130"/>
      <c r="I30" s="131">
        <f>ROUND(E30*H30,2)</f>
        <v>0</v>
      </c>
      <c r="J30" s="130"/>
      <c r="K30" s="131">
        <f>ROUND(E30*J30,2)</f>
        <v>0</v>
      </c>
      <c r="L30" s="131">
        <v>21</v>
      </c>
      <c r="M30" s="131">
        <f>G30*(1+L30/100)</f>
        <v>0</v>
      </c>
      <c r="N30" s="132">
        <v>0</v>
      </c>
      <c r="O30" s="132">
        <f>ROUND(E30*N30,5)</f>
        <v>0</v>
      </c>
      <c r="P30" s="132">
        <v>0</v>
      </c>
      <c r="Q30" s="132">
        <f>ROUND(E30*P30,5)</f>
        <v>0</v>
      </c>
      <c r="R30" s="132"/>
      <c r="S30" s="132"/>
      <c r="T30" s="133">
        <v>0</v>
      </c>
      <c r="U30" s="132">
        <f>ROUND(E30*T30,2)</f>
        <v>0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 t="s">
        <v>88</v>
      </c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</row>
    <row r="31" spans="1:60" outlineLevel="1" x14ac:dyDescent="0.25">
      <c r="A31" s="125">
        <v>14</v>
      </c>
      <c r="B31" s="126" t="s">
        <v>82</v>
      </c>
      <c r="C31" s="127" t="s">
        <v>292</v>
      </c>
      <c r="D31" s="128" t="s">
        <v>154</v>
      </c>
      <c r="E31" s="129">
        <v>2</v>
      </c>
      <c r="F31" s="130"/>
      <c r="G31" s="131">
        <f>ROUND(E31*F31,2)</f>
        <v>0</v>
      </c>
      <c r="H31" s="130"/>
      <c r="I31" s="131">
        <f>ROUND(E31*H31,2)</f>
        <v>0</v>
      </c>
      <c r="J31" s="130"/>
      <c r="K31" s="131">
        <f>ROUND(E31*J31,2)</f>
        <v>0</v>
      </c>
      <c r="L31" s="131">
        <v>21</v>
      </c>
      <c r="M31" s="131">
        <f>G31*(1+L31/100)</f>
        <v>0</v>
      </c>
      <c r="N31" s="132">
        <v>0</v>
      </c>
      <c r="O31" s="132">
        <f>ROUND(E31*N31,5)</f>
        <v>0</v>
      </c>
      <c r="P31" s="132">
        <v>0</v>
      </c>
      <c r="Q31" s="132">
        <f>ROUND(E31*P31,5)</f>
        <v>0</v>
      </c>
      <c r="R31" s="132"/>
      <c r="S31" s="132"/>
      <c r="T31" s="133">
        <v>0</v>
      </c>
      <c r="U31" s="132">
        <f>ROUND(E31*T31,2)</f>
        <v>0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 t="s">
        <v>88</v>
      </c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</row>
    <row r="32" spans="1:60" outlineLevel="1" x14ac:dyDescent="0.25">
      <c r="A32" s="125">
        <v>15</v>
      </c>
      <c r="B32" s="126" t="s">
        <v>161</v>
      </c>
      <c r="C32" s="127" t="s">
        <v>293</v>
      </c>
      <c r="D32" s="128" t="s">
        <v>154</v>
      </c>
      <c r="E32" s="129">
        <v>1</v>
      </c>
      <c r="F32" s="130"/>
      <c r="G32" s="131">
        <f>ROUND(E32*F32,2)</f>
        <v>0</v>
      </c>
      <c r="H32" s="130"/>
      <c r="I32" s="131">
        <f>ROUND(E32*H32,2)</f>
        <v>0</v>
      </c>
      <c r="J32" s="130"/>
      <c r="K32" s="131">
        <f>ROUND(E32*J32,2)</f>
        <v>0</v>
      </c>
      <c r="L32" s="131">
        <v>21</v>
      </c>
      <c r="M32" s="131">
        <f>G32*(1+L32/100)</f>
        <v>0</v>
      </c>
      <c r="N32" s="132">
        <v>0</v>
      </c>
      <c r="O32" s="132">
        <f>ROUND(E32*N32,5)</f>
        <v>0</v>
      </c>
      <c r="P32" s="132">
        <v>0</v>
      </c>
      <c r="Q32" s="132">
        <f>ROUND(E32*P32,5)</f>
        <v>0</v>
      </c>
      <c r="R32" s="132"/>
      <c r="S32" s="132"/>
      <c r="T32" s="133">
        <v>0</v>
      </c>
      <c r="U32" s="132">
        <f>ROUND(E32*T32,2)</f>
        <v>0</v>
      </c>
      <c r="V32" s="134"/>
      <c r="W32" s="134"/>
      <c r="X32" s="134"/>
      <c r="Y32" s="134"/>
      <c r="Z32" s="134"/>
      <c r="AA32" s="134"/>
      <c r="AB32" s="134"/>
      <c r="AC32" s="134"/>
      <c r="AD32" s="134"/>
      <c r="AE32" s="134" t="s">
        <v>88</v>
      </c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</row>
    <row r="33" spans="1:60" outlineLevel="1" x14ac:dyDescent="0.25">
      <c r="A33" s="125">
        <v>16</v>
      </c>
      <c r="B33" s="126" t="s">
        <v>163</v>
      </c>
      <c r="C33" s="127" t="s">
        <v>294</v>
      </c>
      <c r="D33" s="128" t="s">
        <v>154</v>
      </c>
      <c r="E33" s="129">
        <v>1</v>
      </c>
      <c r="F33" s="130"/>
      <c r="G33" s="131">
        <f>ROUND(E33*F33,2)</f>
        <v>0</v>
      </c>
      <c r="H33" s="130"/>
      <c r="I33" s="131">
        <f>ROUND(E33*H33,2)</f>
        <v>0</v>
      </c>
      <c r="J33" s="130"/>
      <c r="K33" s="131">
        <f>ROUND(E33*J33,2)</f>
        <v>0</v>
      </c>
      <c r="L33" s="131">
        <v>21</v>
      </c>
      <c r="M33" s="131">
        <f>G33*(1+L33/100)</f>
        <v>0</v>
      </c>
      <c r="N33" s="132">
        <v>0</v>
      </c>
      <c r="O33" s="132">
        <f>ROUND(E33*N33,5)</f>
        <v>0</v>
      </c>
      <c r="P33" s="132">
        <v>0</v>
      </c>
      <c r="Q33" s="132">
        <f>ROUND(E33*P33,5)</f>
        <v>0</v>
      </c>
      <c r="R33" s="132"/>
      <c r="S33" s="132"/>
      <c r="T33" s="133">
        <v>0</v>
      </c>
      <c r="U33" s="132">
        <f>ROUND(E33*T33,2)</f>
        <v>0</v>
      </c>
      <c r="V33" s="134"/>
      <c r="W33" s="134"/>
      <c r="X33" s="134"/>
      <c r="Y33" s="134"/>
      <c r="Z33" s="134"/>
      <c r="AA33" s="134"/>
      <c r="AB33" s="134"/>
      <c r="AC33" s="134"/>
      <c r="AD33" s="134"/>
      <c r="AE33" s="134" t="s">
        <v>88</v>
      </c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</row>
    <row r="34" spans="1:60" x14ac:dyDescent="0.25">
      <c r="A34" s="138" t="s">
        <v>81</v>
      </c>
      <c r="B34" s="139" t="s">
        <v>146</v>
      </c>
      <c r="C34" s="140" t="s">
        <v>147</v>
      </c>
      <c r="D34" s="141"/>
      <c r="E34" s="142"/>
      <c r="F34" s="143"/>
      <c r="G34" s="143">
        <f>SUMIF(AE35:AE36,"&lt;&gt;NOR",G35:G36)</f>
        <v>0</v>
      </c>
      <c r="H34" s="143"/>
      <c r="I34" s="143">
        <f>SUM(I35:I36)</f>
        <v>0</v>
      </c>
      <c r="J34" s="143"/>
      <c r="K34" s="143">
        <f>SUM(K35:K36)</f>
        <v>0</v>
      </c>
      <c r="L34" s="143"/>
      <c r="M34" s="143">
        <f>SUM(M35:M36)</f>
        <v>0</v>
      </c>
      <c r="N34" s="144"/>
      <c r="O34" s="144">
        <f>SUM(O35:O36)</f>
        <v>0</v>
      </c>
      <c r="P34" s="144"/>
      <c r="Q34" s="144">
        <f>SUM(Q35:Q36)</f>
        <v>0</v>
      </c>
      <c r="R34" s="144"/>
      <c r="S34" s="144"/>
      <c r="T34" s="145"/>
      <c r="U34" s="144">
        <f>SUM(U35:U36)</f>
        <v>8.4700000000000006</v>
      </c>
      <c r="AE34" t="s">
        <v>84</v>
      </c>
    </row>
    <row r="35" spans="1:60" outlineLevel="1" x14ac:dyDescent="0.25">
      <c r="A35" s="125">
        <v>17</v>
      </c>
      <c r="B35" s="126" t="s">
        <v>227</v>
      </c>
      <c r="C35" s="127" t="s">
        <v>273</v>
      </c>
      <c r="D35" s="128" t="s">
        <v>132</v>
      </c>
      <c r="E35" s="129">
        <v>6.21591</v>
      </c>
      <c r="F35" s="130"/>
      <c r="G35" s="131">
        <f>ROUND(E35*F35,2)</f>
        <v>0</v>
      </c>
      <c r="H35" s="130"/>
      <c r="I35" s="131">
        <f>ROUND(E35*H35,2)</f>
        <v>0</v>
      </c>
      <c r="J35" s="130"/>
      <c r="K35" s="131">
        <f>ROUND(E35*J35,2)</f>
        <v>0</v>
      </c>
      <c r="L35" s="131">
        <v>21</v>
      </c>
      <c r="M35" s="131">
        <f>G35*(1+L35/100)</f>
        <v>0</v>
      </c>
      <c r="N35" s="132">
        <v>0</v>
      </c>
      <c r="O35" s="132">
        <f>ROUND(E35*N35,5)</f>
        <v>0</v>
      </c>
      <c r="P35" s="132">
        <v>0</v>
      </c>
      <c r="Q35" s="132">
        <f>ROUND(E35*P35,5)</f>
        <v>0</v>
      </c>
      <c r="R35" s="132"/>
      <c r="S35" s="132"/>
      <c r="T35" s="133">
        <v>1.3620000000000001</v>
      </c>
      <c r="U35" s="132">
        <f>ROUND(E35*T35,2)</f>
        <v>8.4700000000000006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 t="s">
        <v>88</v>
      </c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</row>
    <row r="36" spans="1:60" outlineLevel="1" x14ac:dyDescent="0.25">
      <c r="A36" s="125"/>
      <c r="B36" s="126"/>
      <c r="C36" s="135" t="s">
        <v>295</v>
      </c>
      <c r="D36" s="136"/>
      <c r="E36" s="137">
        <v>6.21591</v>
      </c>
      <c r="F36" s="204"/>
      <c r="G36" s="131"/>
      <c r="H36" s="131"/>
      <c r="I36" s="131"/>
      <c r="J36" s="131"/>
      <c r="K36" s="131"/>
      <c r="L36" s="131"/>
      <c r="M36" s="131"/>
      <c r="N36" s="132"/>
      <c r="O36" s="132"/>
      <c r="P36" s="132"/>
      <c r="Q36" s="132"/>
      <c r="R36" s="132"/>
      <c r="S36" s="132"/>
      <c r="T36" s="133"/>
      <c r="U36" s="132"/>
      <c r="V36" s="134"/>
      <c r="W36" s="134"/>
      <c r="X36" s="134"/>
      <c r="Y36" s="134"/>
      <c r="Z36" s="134"/>
      <c r="AA36" s="134"/>
      <c r="AB36" s="134"/>
      <c r="AC36" s="134"/>
      <c r="AD36" s="134"/>
      <c r="AE36" s="134" t="s">
        <v>90</v>
      </c>
      <c r="AF36" s="134">
        <v>0</v>
      </c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</row>
    <row r="37" spans="1:60" x14ac:dyDescent="0.25">
      <c r="A37" s="138" t="s">
        <v>81</v>
      </c>
      <c r="B37" s="139" t="s">
        <v>23</v>
      </c>
      <c r="C37" s="140" t="s">
        <v>24</v>
      </c>
      <c r="D37" s="141"/>
      <c r="E37" s="142"/>
      <c r="F37" s="143"/>
      <c r="G37" s="143">
        <f>SUMIF(AE38:AE44,"&lt;&gt;NOR",G38:G44)</f>
        <v>0</v>
      </c>
      <c r="H37" s="143"/>
      <c r="I37" s="143">
        <f>SUM(I38:I44)</f>
        <v>0</v>
      </c>
      <c r="J37" s="143"/>
      <c r="K37" s="143">
        <f>SUM(K38:K44)</f>
        <v>0</v>
      </c>
      <c r="L37" s="143"/>
      <c r="M37" s="143">
        <f>SUM(M38:M44)</f>
        <v>0</v>
      </c>
      <c r="N37" s="144"/>
      <c r="O37" s="144">
        <f>SUM(O38:O44)</f>
        <v>0</v>
      </c>
      <c r="P37" s="144"/>
      <c r="Q37" s="144">
        <f>SUM(Q38:Q44)</f>
        <v>0</v>
      </c>
      <c r="R37" s="144"/>
      <c r="S37" s="144"/>
      <c r="T37" s="145"/>
      <c r="U37" s="144">
        <f>SUM(U38:U44)</f>
        <v>0</v>
      </c>
      <c r="AE37" t="s">
        <v>84</v>
      </c>
    </row>
    <row r="38" spans="1:60" outlineLevel="1" x14ac:dyDescent="0.25">
      <c r="A38" s="125">
        <v>18</v>
      </c>
      <c r="B38" s="126" t="s">
        <v>169</v>
      </c>
      <c r="C38" s="127" t="s">
        <v>170</v>
      </c>
      <c r="D38" s="128" t="s">
        <v>171</v>
      </c>
      <c r="E38" s="129">
        <v>1</v>
      </c>
      <c r="F38" s="130"/>
      <c r="G38" s="131">
        <f t="shared" ref="G38:G44" si="0">ROUND(E38*F38,2)</f>
        <v>0</v>
      </c>
      <c r="H38" s="130"/>
      <c r="I38" s="131">
        <f t="shared" ref="I38:I44" si="1">ROUND(E38*H38,2)</f>
        <v>0</v>
      </c>
      <c r="J38" s="130"/>
      <c r="K38" s="131">
        <f t="shared" ref="K38:K44" si="2">ROUND(E38*J38,2)</f>
        <v>0</v>
      </c>
      <c r="L38" s="131">
        <v>21</v>
      </c>
      <c r="M38" s="131">
        <f t="shared" ref="M38:M44" si="3">G38*(1+L38/100)</f>
        <v>0</v>
      </c>
      <c r="N38" s="132">
        <v>0</v>
      </c>
      <c r="O38" s="132">
        <f t="shared" ref="O38:O44" si="4">ROUND(E38*N38,5)</f>
        <v>0</v>
      </c>
      <c r="P38" s="132">
        <v>0</v>
      </c>
      <c r="Q38" s="132">
        <f t="shared" ref="Q38:Q44" si="5">ROUND(E38*P38,5)</f>
        <v>0</v>
      </c>
      <c r="R38" s="132"/>
      <c r="S38" s="132"/>
      <c r="T38" s="133">
        <v>0</v>
      </c>
      <c r="U38" s="132">
        <f t="shared" ref="U38:U44" si="6">ROUND(E38*T38,2)</f>
        <v>0</v>
      </c>
      <c r="V38" s="134"/>
      <c r="W38" s="134"/>
      <c r="X38" s="134"/>
      <c r="Y38" s="134"/>
      <c r="Z38" s="134"/>
      <c r="AA38" s="134"/>
      <c r="AB38" s="134"/>
      <c r="AC38" s="134"/>
      <c r="AD38" s="134"/>
      <c r="AE38" s="134" t="s">
        <v>88</v>
      </c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</row>
    <row r="39" spans="1:60" outlineLevel="1" x14ac:dyDescent="0.25">
      <c r="A39" s="125">
        <v>19</v>
      </c>
      <c r="B39" s="126" t="s">
        <v>172</v>
      </c>
      <c r="C39" s="127" t="s">
        <v>173</v>
      </c>
      <c r="D39" s="128" t="s">
        <v>171</v>
      </c>
      <c r="E39" s="129">
        <v>1</v>
      </c>
      <c r="F39" s="130"/>
      <c r="G39" s="131">
        <f t="shared" si="0"/>
        <v>0</v>
      </c>
      <c r="H39" s="130"/>
      <c r="I39" s="131">
        <f t="shared" si="1"/>
        <v>0</v>
      </c>
      <c r="J39" s="130"/>
      <c r="K39" s="131">
        <f t="shared" si="2"/>
        <v>0</v>
      </c>
      <c r="L39" s="131">
        <v>21</v>
      </c>
      <c r="M39" s="131">
        <f t="shared" si="3"/>
        <v>0</v>
      </c>
      <c r="N39" s="132">
        <v>0</v>
      </c>
      <c r="O39" s="132">
        <f t="shared" si="4"/>
        <v>0</v>
      </c>
      <c r="P39" s="132">
        <v>0</v>
      </c>
      <c r="Q39" s="132">
        <f t="shared" si="5"/>
        <v>0</v>
      </c>
      <c r="R39" s="132"/>
      <c r="S39" s="132"/>
      <c r="T39" s="133">
        <v>0</v>
      </c>
      <c r="U39" s="132">
        <f t="shared" si="6"/>
        <v>0</v>
      </c>
      <c r="V39" s="134"/>
      <c r="W39" s="134"/>
      <c r="X39" s="134"/>
      <c r="Y39" s="134"/>
      <c r="Z39" s="134"/>
      <c r="AA39" s="134"/>
      <c r="AB39" s="134"/>
      <c r="AC39" s="134"/>
      <c r="AD39" s="134"/>
      <c r="AE39" s="134" t="s">
        <v>88</v>
      </c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</row>
    <row r="40" spans="1:60" outlineLevel="1" x14ac:dyDescent="0.25">
      <c r="A40" s="125">
        <v>20</v>
      </c>
      <c r="B40" s="126" t="s">
        <v>174</v>
      </c>
      <c r="C40" s="127" t="s">
        <v>175</v>
      </c>
      <c r="D40" s="128" t="s">
        <v>171</v>
      </c>
      <c r="E40" s="129">
        <v>1</v>
      </c>
      <c r="F40" s="130"/>
      <c r="G40" s="131">
        <f t="shared" si="0"/>
        <v>0</v>
      </c>
      <c r="H40" s="130"/>
      <c r="I40" s="131">
        <f t="shared" si="1"/>
        <v>0</v>
      </c>
      <c r="J40" s="130"/>
      <c r="K40" s="131">
        <f t="shared" si="2"/>
        <v>0</v>
      </c>
      <c r="L40" s="131">
        <v>21</v>
      </c>
      <c r="M40" s="131">
        <f t="shared" si="3"/>
        <v>0</v>
      </c>
      <c r="N40" s="132">
        <v>0</v>
      </c>
      <c r="O40" s="132">
        <f t="shared" si="4"/>
        <v>0</v>
      </c>
      <c r="P40" s="132">
        <v>0</v>
      </c>
      <c r="Q40" s="132">
        <f t="shared" si="5"/>
        <v>0</v>
      </c>
      <c r="R40" s="132"/>
      <c r="S40" s="132"/>
      <c r="T40" s="133">
        <v>0</v>
      </c>
      <c r="U40" s="132">
        <f t="shared" si="6"/>
        <v>0</v>
      </c>
      <c r="V40" s="134"/>
      <c r="W40" s="134"/>
      <c r="X40" s="134"/>
      <c r="Y40" s="134"/>
      <c r="Z40" s="134"/>
      <c r="AA40" s="134"/>
      <c r="AB40" s="134"/>
      <c r="AC40" s="134"/>
      <c r="AD40" s="134"/>
      <c r="AE40" s="134" t="s">
        <v>88</v>
      </c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</row>
    <row r="41" spans="1:60" outlineLevel="1" x14ac:dyDescent="0.25">
      <c r="A41" s="125">
        <v>21</v>
      </c>
      <c r="B41" s="126" t="s">
        <v>176</v>
      </c>
      <c r="C41" s="127" t="s">
        <v>177</v>
      </c>
      <c r="D41" s="128" t="s">
        <v>171</v>
      </c>
      <c r="E41" s="129">
        <v>1</v>
      </c>
      <c r="F41" s="130"/>
      <c r="G41" s="131">
        <f t="shared" si="0"/>
        <v>0</v>
      </c>
      <c r="H41" s="130"/>
      <c r="I41" s="131">
        <f t="shared" si="1"/>
        <v>0</v>
      </c>
      <c r="J41" s="130"/>
      <c r="K41" s="131">
        <f t="shared" si="2"/>
        <v>0</v>
      </c>
      <c r="L41" s="131">
        <v>21</v>
      </c>
      <c r="M41" s="131">
        <f t="shared" si="3"/>
        <v>0</v>
      </c>
      <c r="N41" s="132">
        <v>0</v>
      </c>
      <c r="O41" s="132">
        <f t="shared" si="4"/>
        <v>0</v>
      </c>
      <c r="P41" s="132">
        <v>0</v>
      </c>
      <c r="Q41" s="132">
        <f t="shared" si="5"/>
        <v>0</v>
      </c>
      <c r="R41" s="132"/>
      <c r="S41" s="132"/>
      <c r="T41" s="133">
        <v>0</v>
      </c>
      <c r="U41" s="132">
        <f t="shared" si="6"/>
        <v>0</v>
      </c>
      <c r="V41" s="134"/>
      <c r="W41" s="134"/>
      <c r="X41" s="134"/>
      <c r="Y41" s="134"/>
      <c r="Z41" s="134"/>
      <c r="AA41" s="134"/>
      <c r="AB41" s="134"/>
      <c r="AC41" s="134"/>
      <c r="AD41" s="134"/>
      <c r="AE41" s="134" t="s">
        <v>88</v>
      </c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</row>
    <row r="42" spans="1:60" ht="22.5" outlineLevel="1" x14ac:dyDescent="0.25">
      <c r="A42" s="125">
        <v>22</v>
      </c>
      <c r="B42" s="126" t="s">
        <v>178</v>
      </c>
      <c r="C42" s="127" t="s">
        <v>279</v>
      </c>
      <c r="D42" s="128" t="s">
        <v>171</v>
      </c>
      <c r="E42" s="129">
        <v>1</v>
      </c>
      <c r="F42" s="130"/>
      <c r="G42" s="131">
        <f t="shared" si="0"/>
        <v>0</v>
      </c>
      <c r="H42" s="130"/>
      <c r="I42" s="131">
        <f t="shared" si="1"/>
        <v>0</v>
      </c>
      <c r="J42" s="130"/>
      <c r="K42" s="131">
        <f t="shared" si="2"/>
        <v>0</v>
      </c>
      <c r="L42" s="131">
        <v>21</v>
      </c>
      <c r="M42" s="131">
        <f t="shared" si="3"/>
        <v>0</v>
      </c>
      <c r="N42" s="132">
        <v>0</v>
      </c>
      <c r="O42" s="132">
        <f t="shared" si="4"/>
        <v>0</v>
      </c>
      <c r="P42" s="132">
        <v>0</v>
      </c>
      <c r="Q42" s="132">
        <f t="shared" si="5"/>
        <v>0</v>
      </c>
      <c r="R42" s="132"/>
      <c r="S42" s="132"/>
      <c r="T42" s="133">
        <v>0</v>
      </c>
      <c r="U42" s="132">
        <f t="shared" si="6"/>
        <v>0</v>
      </c>
      <c r="V42" s="134"/>
      <c r="W42" s="134"/>
      <c r="X42" s="134"/>
      <c r="Y42" s="134"/>
      <c r="Z42" s="134"/>
      <c r="AA42" s="134"/>
      <c r="AB42" s="134"/>
      <c r="AC42" s="134"/>
      <c r="AD42" s="134"/>
      <c r="AE42" s="134" t="s">
        <v>88</v>
      </c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</row>
    <row r="43" spans="1:60" outlineLevel="1" x14ac:dyDescent="0.25">
      <c r="A43" s="125">
        <v>23</v>
      </c>
      <c r="B43" s="126" t="s">
        <v>231</v>
      </c>
      <c r="C43" s="127" t="s">
        <v>232</v>
      </c>
      <c r="D43" s="128" t="s">
        <v>171</v>
      </c>
      <c r="E43" s="129">
        <v>1</v>
      </c>
      <c r="F43" s="130"/>
      <c r="G43" s="131">
        <f t="shared" si="0"/>
        <v>0</v>
      </c>
      <c r="H43" s="130"/>
      <c r="I43" s="131">
        <f t="shared" si="1"/>
        <v>0</v>
      </c>
      <c r="J43" s="130"/>
      <c r="K43" s="131">
        <f t="shared" si="2"/>
        <v>0</v>
      </c>
      <c r="L43" s="131">
        <v>21</v>
      </c>
      <c r="M43" s="131">
        <f t="shared" si="3"/>
        <v>0</v>
      </c>
      <c r="N43" s="132">
        <v>0</v>
      </c>
      <c r="O43" s="132">
        <f t="shared" si="4"/>
        <v>0</v>
      </c>
      <c r="P43" s="132">
        <v>0</v>
      </c>
      <c r="Q43" s="132">
        <f t="shared" si="5"/>
        <v>0</v>
      </c>
      <c r="R43" s="132"/>
      <c r="S43" s="132"/>
      <c r="T43" s="133">
        <v>0</v>
      </c>
      <c r="U43" s="132">
        <f t="shared" si="6"/>
        <v>0</v>
      </c>
      <c r="V43" s="134"/>
      <c r="W43" s="134"/>
      <c r="X43" s="134"/>
      <c r="Y43" s="134"/>
      <c r="Z43" s="134"/>
      <c r="AA43" s="134"/>
      <c r="AB43" s="134"/>
      <c r="AC43" s="134"/>
      <c r="AD43" s="134"/>
      <c r="AE43" s="134" t="s">
        <v>88</v>
      </c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</row>
    <row r="44" spans="1:60" outlineLevel="1" x14ac:dyDescent="0.25">
      <c r="A44" s="146">
        <v>24</v>
      </c>
      <c r="B44" s="147" t="s">
        <v>180</v>
      </c>
      <c r="C44" s="148" t="s">
        <v>181</v>
      </c>
      <c r="D44" s="149" t="s">
        <v>171</v>
      </c>
      <c r="E44" s="150">
        <v>1</v>
      </c>
      <c r="F44" s="151"/>
      <c r="G44" s="152">
        <f t="shared" si="0"/>
        <v>0</v>
      </c>
      <c r="H44" s="151"/>
      <c r="I44" s="152">
        <f t="shared" si="1"/>
        <v>0</v>
      </c>
      <c r="J44" s="151"/>
      <c r="K44" s="152">
        <f t="shared" si="2"/>
        <v>0</v>
      </c>
      <c r="L44" s="152">
        <v>21</v>
      </c>
      <c r="M44" s="152">
        <f t="shared" si="3"/>
        <v>0</v>
      </c>
      <c r="N44" s="153">
        <v>0</v>
      </c>
      <c r="O44" s="153">
        <f t="shared" si="4"/>
        <v>0</v>
      </c>
      <c r="P44" s="153">
        <v>0</v>
      </c>
      <c r="Q44" s="153">
        <f t="shared" si="5"/>
        <v>0</v>
      </c>
      <c r="R44" s="153"/>
      <c r="S44" s="153"/>
      <c r="T44" s="154">
        <v>0</v>
      </c>
      <c r="U44" s="153">
        <f t="shared" si="6"/>
        <v>0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 t="s">
        <v>88</v>
      </c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</row>
    <row r="45" spans="1:60" x14ac:dyDescent="0.25">
      <c r="A45" s="155"/>
      <c r="B45" s="156" t="s">
        <v>182</v>
      </c>
      <c r="C45" s="157" t="s">
        <v>182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AC45">
        <v>15</v>
      </c>
      <c r="AD45">
        <v>21</v>
      </c>
    </row>
    <row r="46" spans="1:60" x14ac:dyDescent="0.25">
      <c r="A46" s="158"/>
      <c r="B46" s="159">
        <v>26</v>
      </c>
      <c r="C46" s="160" t="s">
        <v>182</v>
      </c>
      <c r="D46" s="161"/>
      <c r="E46" s="161"/>
      <c r="F46" s="161"/>
      <c r="G46" s="162">
        <f>G8+G25+G28+G34+G37</f>
        <v>0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AC46">
        <f>SUMIF(L7:L44,AC45,G7:G44)</f>
        <v>0</v>
      </c>
      <c r="AD46">
        <f>SUMIF(L7:L44,AD45,G7:G44)</f>
        <v>0</v>
      </c>
      <c r="AE46" t="s">
        <v>183</v>
      </c>
    </row>
    <row r="47" spans="1:60" x14ac:dyDescent="0.25">
      <c r="A47" s="155"/>
      <c r="B47" s="156" t="s">
        <v>182</v>
      </c>
      <c r="C47" s="157" t="s">
        <v>182</v>
      </c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</row>
    <row r="48" spans="1:60" x14ac:dyDescent="0.25">
      <c r="A48" s="155"/>
      <c r="B48" s="156" t="s">
        <v>182</v>
      </c>
      <c r="C48" s="157" t="s">
        <v>182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</row>
  </sheetData>
  <sheetProtection algorithmName="SHA-512" hashValue="zglsuiDkpZAnUE/KatYuZpSzdzETwjb0AkG6aVERfRFbVtXN/YpgkxSTjE2gPE44fzGX7tKIo62qx/G/v+5zfg==" saltValue="2v9c5dGVBcpKrJxJHvBgcw==" spinCount="100000" sheet="1" objects="1" scenarios="1"/>
  <mergeCells count="4">
    <mergeCell ref="A1:G1"/>
    <mergeCell ref="C2:G2"/>
    <mergeCell ref="C3:G3"/>
    <mergeCell ref="C4:G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6"/>
  <sheetViews>
    <sheetView workbookViewId="0">
      <selection activeCell="F46" sqref="F46:F52"/>
    </sheetView>
  </sheetViews>
  <sheetFormatPr defaultRowHeight="15" outlineLevelRow="1" x14ac:dyDescent="0.25"/>
  <cols>
    <col min="1" max="1" width="4.28515625" customWidth="1"/>
    <col min="2" max="2" width="14.42578125" style="163" customWidth="1"/>
    <col min="3" max="3" width="38.28515625" style="16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198" t="s">
        <v>50</v>
      </c>
      <c r="B1" s="198"/>
      <c r="C1" s="198"/>
      <c r="D1" s="198"/>
      <c r="E1" s="198"/>
      <c r="F1" s="198"/>
      <c r="G1" s="198"/>
      <c r="AE1" t="s">
        <v>51</v>
      </c>
    </row>
    <row r="2" spans="1:60" ht="24.95" customHeight="1" x14ac:dyDescent="0.25">
      <c r="A2" s="107" t="s">
        <v>52</v>
      </c>
      <c r="B2" s="108"/>
      <c r="C2" s="199" t="s">
        <v>49</v>
      </c>
      <c r="D2" s="200"/>
      <c r="E2" s="200"/>
      <c r="F2" s="200"/>
      <c r="G2" s="201"/>
      <c r="AE2" t="s">
        <v>53</v>
      </c>
    </row>
    <row r="3" spans="1:60" ht="24.95" customHeight="1" x14ac:dyDescent="0.25">
      <c r="A3" s="107" t="s">
        <v>54</v>
      </c>
      <c r="B3" s="108"/>
      <c r="C3" s="199" t="s">
        <v>296</v>
      </c>
      <c r="D3" s="200"/>
      <c r="E3" s="200"/>
      <c r="F3" s="200"/>
      <c r="G3" s="201"/>
      <c r="AE3" t="s">
        <v>56</v>
      </c>
    </row>
    <row r="4" spans="1:60" ht="24.95" hidden="1" customHeight="1" x14ac:dyDescent="0.25">
      <c r="A4" s="107" t="s">
        <v>57</v>
      </c>
      <c r="B4" s="108"/>
      <c r="C4" s="199"/>
      <c r="D4" s="200"/>
      <c r="E4" s="200"/>
      <c r="F4" s="200"/>
      <c r="G4" s="201"/>
      <c r="AE4" t="s">
        <v>58</v>
      </c>
    </row>
    <row r="5" spans="1:60" hidden="1" x14ac:dyDescent="0.25">
      <c r="A5" s="109" t="s">
        <v>59</v>
      </c>
      <c r="B5" s="110"/>
      <c r="C5" s="111"/>
      <c r="D5" s="112"/>
      <c r="E5" s="112"/>
      <c r="F5" s="112"/>
      <c r="G5" s="113"/>
      <c r="AE5" t="s">
        <v>60</v>
      </c>
    </row>
    <row r="7" spans="1:60" ht="45" x14ac:dyDescent="0.25">
      <c r="A7" s="114" t="s">
        <v>61</v>
      </c>
      <c r="B7" s="115" t="s">
        <v>62</v>
      </c>
      <c r="C7" s="115" t="s">
        <v>63</v>
      </c>
      <c r="D7" s="114" t="s">
        <v>64</v>
      </c>
      <c r="E7" s="114" t="s">
        <v>65</v>
      </c>
      <c r="F7" s="116" t="s">
        <v>66</v>
      </c>
      <c r="G7" s="114" t="s">
        <v>19</v>
      </c>
      <c r="H7" s="117" t="s">
        <v>67</v>
      </c>
      <c r="I7" s="117" t="s">
        <v>68</v>
      </c>
      <c r="J7" s="117" t="s">
        <v>69</v>
      </c>
      <c r="K7" s="117" t="s">
        <v>70</v>
      </c>
      <c r="L7" s="117" t="s">
        <v>71</v>
      </c>
      <c r="M7" s="117" t="s">
        <v>72</v>
      </c>
      <c r="N7" s="117" t="s">
        <v>73</v>
      </c>
      <c r="O7" s="117" t="s">
        <v>74</v>
      </c>
      <c r="P7" s="117" t="s">
        <v>75</v>
      </c>
      <c r="Q7" s="117" t="s">
        <v>76</v>
      </c>
      <c r="R7" s="117" t="s">
        <v>77</v>
      </c>
      <c r="S7" s="117" t="s">
        <v>78</v>
      </c>
      <c r="T7" s="117" t="s">
        <v>79</v>
      </c>
      <c r="U7" s="117" t="s">
        <v>80</v>
      </c>
    </row>
    <row r="8" spans="1:60" x14ac:dyDescent="0.25">
      <c r="A8" s="118" t="s">
        <v>81</v>
      </c>
      <c r="B8" s="119" t="s">
        <v>82</v>
      </c>
      <c r="C8" s="120" t="s">
        <v>83</v>
      </c>
      <c r="D8" s="121"/>
      <c r="E8" s="122"/>
      <c r="F8" s="123"/>
      <c r="G8" s="123">
        <f>SUMIF(AE9:AE22,"&lt;&gt;NOR",G9:G22)</f>
        <v>0</v>
      </c>
      <c r="H8" s="123"/>
      <c r="I8" s="123">
        <f>SUM(I9:I22)</f>
        <v>0</v>
      </c>
      <c r="J8" s="123"/>
      <c r="K8" s="123">
        <f>SUM(K9:K22)</f>
        <v>0</v>
      </c>
      <c r="L8" s="123"/>
      <c r="M8" s="123">
        <f>SUM(M9:M22)</f>
        <v>0</v>
      </c>
      <c r="N8" s="124"/>
      <c r="O8" s="124">
        <f>SUM(O9:O22)</f>
        <v>1.8361800000000001</v>
      </c>
      <c r="P8" s="124"/>
      <c r="Q8" s="124">
        <f>SUM(Q9:Q22)</f>
        <v>0</v>
      </c>
      <c r="R8" s="124"/>
      <c r="S8" s="124"/>
      <c r="T8" s="118"/>
      <c r="U8" s="124">
        <f>SUM(U9:U22)</f>
        <v>36.029999999999994</v>
      </c>
      <c r="AE8" t="s">
        <v>84</v>
      </c>
    </row>
    <row r="9" spans="1:60" outlineLevel="1" x14ac:dyDescent="0.25">
      <c r="A9" s="125">
        <v>1</v>
      </c>
      <c r="B9" s="126" t="s">
        <v>186</v>
      </c>
      <c r="C9" s="127" t="s">
        <v>187</v>
      </c>
      <c r="D9" s="128" t="s">
        <v>87</v>
      </c>
      <c r="E9" s="129">
        <v>7.92</v>
      </c>
      <c r="F9" s="130"/>
      <c r="G9" s="131">
        <f>ROUND(E9*F9,2)</f>
        <v>0</v>
      </c>
      <c r="H9" s="130"/>
      <c r="I9" s="131">
        <f>ROUND(E9*H9,2)</f>
        <v>0</v>
      </c>
      <c r="J9" s="130"/>
      <c r="K9" s="131">
        <f>ROUND(E9*J9,2)</f>
        <v>0</v>
      </c>
      <c r="L9" s="131">
        <v>21</v>
      </c>
      <c r="M9" s="131">
        <f>G9*(1+L9/100)</f>
        <v>0</v>
      </c>
      <c r="N9" s="132">
        <v>0</v>
      </c>
      <c r="O9" s="132">
        <f>ROUND(E9*N9,5)</f>
        <v>0</v>
      </c>
      <c r="P9" s="132">
        <v>0</v>
      </c>
      <c r="Q9" s="132">
        <f>ROUND(E9*P9,5)</f>
        <v>0</v>
      </c>
      <c r="R9" s="132"/>
      <c r="S9" s="132"/>
      <c r="T9" s="133">
        <v>0.36499999999999999</v>
      </c>
      <c r="U9" s="132">
        <f>ROUND(E9*T9,2)</f>
        <v>2.89</v>
      </c>
      <c r="V9" s="134"/>
      <c r="W9" s="134"/>
      <c r="X9" s="134"/>
      <c r="Y9" s="134"/>
      <c r="Z9" s="134"/>
      <c r="AA9" s="134"/>
      <c r="AB9" s="134"/>
      <c r="AC9" s="134"/>
      <c r="AD9" s="134"/>
      <c r="AE9" s="134" t="s">
        <v>88</v>
      </c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</row>
    <row r="10" spans="1:60" outlineLevel="1" x14ac:dyDescent="0.25">
      <c r="A10" s="125"/>
      <c r="B10" s="126"/>
      <c r="C10" s="135" t="s">
        <v>297</v>
      </c>
      <c r="D10" s="136"/>
      <c r="E10" s="137">
        <v>7.92</v>
      </c>
      <c r="F10" s="130"/>
      <c r="G10" s="131"/>
      <c r="H10" s="131"/>
      <c r="I10" s="131"/>
      <c r="J10" s="131"/>
      <c r="K10" s="131"/>
      <c r="L10" s="131"/>
      <c r="M10" s="131"/>
      <c r="N10" s="132"/>
      <c r="O10" s="132"/>
      <c r="P10" s="132"/>
      <c r="Q10" s="132"/>
      <c r="R10" s="132"/>
      <c r="S10" s="132"/>
      <c r="T10" s="133"/>
      <c r="U10" s="132"/>
      <c r="V10" s="134"/>
      <c r="W10" s="134"/>
      <c r="X10" s="134"/>
      <c r="Y10" s="134"/>
      <c r="Z10" s="134"/>
      <c r="AA10" s="134"/>
      <c r="AB10" s="134"/>
      <c r="AC10" s="134"/>
      <c r="AD10" s="134"/>
      <c r="AE10" s="134" t="s">
        <v>90</v>
      </c>
      <c r="AF10" s="134">
        <v>0</v>
      </c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</row>
    <row r="11" spans="1:60" outlineLevel="1" x14ac:dyDescent="0.25">
      <c r="A11" s="125">
        <v>2</v>
      </c>
      <c r="B11" s="126" t="s">
        <v>189</v>
      </c>
      <c r="C11" s="127" t="s">
        <v>190</v>
      </c>
      <c r="D11" s="128" t="s">
        <v>87</v>
      </c>
      <c r="E11" s="129">
        <v>7.92</v>
      </c>
      <c r="F11" s="130"/>
      <c r="G11" s="131">
        <f>ROUND(E11*F11,2)</f>
        <v>0</v>
      </c>
      <c r="H11" s="130"/>
      <c r="I11" s="131">
        <f>ROUND(E11*H11,2)</f>
        <v>0</v>
      </c>
      <c r="J11" s="130"/>
      <c r="K11" s="131">
        <f>ROUND(E11*J11,2)</f>
        <v>0</v>
      </c>
      <c r="L11" s="131">
        <v>21</v>
      </c>
      <c r="M11" s="131">
        <f>G11*(1+L11/100)</f>
        <v>0</v>
      </c>
      <c r="N11" s="132">
        <v>0</v>
      </c>
      <c r="O11" s="132">
        <f>ROUND(E11*N11,5)</f>
        <v>0</v>
      </c>
      <c r="P11" s="132">
        <v>0</v>
      </c>
      <c r="Q11" s="132">
        <f>ROUND(E11*P11,5)</f>
        <v>0</v>
      </c>
      <c r="R11" s="132"/>
      <c r="S11" s="132"/>
      <c r="T11" s="133">
        <v>0.38979999999999998</v>
      </c>
      <c r="U11" s="132">
        <f>ROUND(E11*T11,2)</f>
        <v>3.09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 t="s">
        <v>88</v>
      </c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</row>
    <row r="12" spans="1:60" outlineLevel="1" x14ac:dyDescent="0.25">
      <c r="A12" s="125">
        <v>3</v>
      </c>
      <c r="B12" s="126" t="s">
        <v>91</v>
      </c>
      <c r="C12" s="127" t="s">
        <v>92</v>
      </c>
      <c r="D12" s="128" t="s">
        <v>87</v>
      </c>
      <c r="E12" s="129">
        <v>9.9</v>
      </c>
      <c r="F12" s="130"/>
      <c r="G12" s="131">
        <f>ROUND(E12*F12,2)</f>
        <v>0</v>
      </c>
      <c r="H12" s="130"/>
      <c r="I12" s="131">
        <f>ROUND(E12*H12,2)</f>
        <v>0</v>
      </c>
      <c r="J12" s="130"/>
      <c r="K12" s="131">
        <f>ROUND(E12*J12,2)</f>
        <v>0</v>
      </c>
      <c r="L12" s="131">
        <v>21</v>
      </c>
      <c r="M12" s="131">
        <f>G12*(1+L12/100)</f>
        <v>0</v>
      </c>
      <c r="N12" s="132">
        <v>0</v>
      </c>
      <c r="O12" s="132">
        <f>ROUND(E12*N12,5)</f>
        <v>0</v>
      </c>
      <c r="P12" s="132">
        <v>0</v>
      </c>
      <c r="Q12" s="132">
        <f>ROUND(E12*P12,5)</f>
        <v>0</v>
      </c>
      <c r="R12" s="132"/>
      <c r="S12" s="132"/>
      <c r="T12" s="133">
        <v>2.2490000000000001</v>
      </c>
      <c r="U12" s="132">
        <f>ROUND(E12*T12,2)</f>
        <v>22.27</v>
      </c>
      <c r="V12" s="134"/>
      <c r="W12" s="134"/>
      <c r="X12" s="134"/>
      <c r="Y12" s="134"/>
      <c r="Z12" s="134"/>
      <c r="AA12" s="134"/>
      <c r="AB12" s="134"/>
      <c r="AC12" s="134"/>
      <c r="AD12" s="134"/>
      <c r="AE12" s="134" t="s">
        <v>88</v>
      </c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</row>
    <row r="13" spans="1:60" outlineLevel="1" x14ac:dyDescent="0.25">
      <c r="A13" s="125"/>
      <c r="B13" s="126"/>
      <c r="C13" s="135" t="s">
        <v>298</v>
      </c>
      <c r="D13" s="136"/>
      <c r="E13" s="137">
        <v>9.9</v>
      </c>
      <c r="F13" s="130"/>
      <c r="G13" s="131"/>
      <c r="H13" s="131"/>
      <c r="I13" s="131"/>
      <c r="J13" s="131"/>
      <c r="K13" s="131"/>
      <c r="L13" s="131"/>
      <c r="M13" s="131"/>
      <c r="N13" s="132"/>
      <c r="O13" s="132"/>
      <c r="P13" s="132"/>
      <c r="Q13" s="132"/>
      <c r="R13" s="132"/>
      <c r="S13" s="132"/>
      <c r="T13" s="133"/>
      <c r="U13" s="132"/>
      <c r="V13" s="134"/>
      <c r="W13" s="134"/>
      <c r="X13" s="134"/>
      <c r="Y13" s="134"/>
      <c r="Z13" s="134"/>
      <c r="AA13" s="134"/>
      <c r="AB13" s="134"/>
      <c r="AC13" s="134"/>
      <c r="AD13" s="134"/>
      <c r="AE13" s="134" t="s">
        <v>90</v>
      </c>
      <c r="AF13" s="134">
        <v>0</v>
      </c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</row>
    <row r="14" spans="1:60" outlineLevel="1" x14ac:dyDescent="0.25">
      <c r="A14" s="125">
        <v>4</v>
      </c>
      <c r="B14" s="126" t="s">
        <v>94</v>
      </c>
      <c r="C14" s="127" t="s">
        <v>95</v>
      </c>
      <c r="D14" s="128" t="s">
        <v>87</v>
      </c>
      <c r="E14" s="129">
        <v>9.9</v>
      </c>
      <c r="F14" s="130"/>
      <c r="G14" s="131">
        <f>ROUND(E14*F14,2)</f>
        <v>0</v>
      </c>
      <c r="H14" s="130"/>
      <c r="I14" s="131">
        <f>ROUND(E14*H14,2)</f>
        <v>0</v>
      </c>
      <c r="J14" s="130"/>
      <c r="K14" s="131">
        <f>ROUND(E14*J14,2)</f>
        <v>0</v>
      </c>
      <c r="L14" s="131">
        <v>21</v>
      </c>
      <c r="M14" s="131">
        <f>G14*(1+L14/100)</f>
        <v>0</v>
      </c>
      <c r="N14" s="132">
        <v>0</v>
      </c>
      <c r="O14" s="132">
        <f>ROUND(E14*N14,5)</f>
        <v>0</v>
      </c>
      <c r="P14" s="132">
        <v>0</v>
      </c>
      <c r="Q14" s="132">
        <f>ROUND(E14*P14,5)</f>
        <v>0</v>
      </c>
      <c r="R14" s="132"/>
      <c r="S14" s="132"/>
      <c r="T14" s="133">
        <v>0.107</v>
      </c>
      <c r="U14" s="132">
        <f>ROUND(E14*T14,2)</f>
        <v>1.06</v>
      </c>
      <c r="V14" s="134"/>
      <c r="W14" s="134"/>
      <c r="X14" s="134"/>
      <c r="Y14" s="134"/>
      <c r="Z14" s="134"/>
      <c r="AA14" s="134"/>
      <c r="AB14" s="134"/>
      <c r="AC14" s="134"/>
      <c r="AD14" s="134"/>
      <c r="AE14" s="134" t="s">
        <v>88</v>
      </c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</row>
    <row r="15" spans="1:60" ht="22.5" outlineLevel="1" x14ac:dyDescent="0.25">
      <c r="A15" s="125">
        <v>5</v>
      </c>
      <c r="B15" s="126" t="s">
        <v>194</v>
      </c>
      <c r="C15" s="127" t="s">
        <v>195</v>
      </c>
      <c r="D15" s="128" t="s">
        <v>87</v>
      </c>
      <c r="E15" s="129">
        <v>1.08</v>
      </c>
      <c r="F15" s="130"/>
      <c r="G15" s="131">
        <f>ROUND(E15*F15,2)</f>
        <v>0</v>
      </c>
      <c r="H15" s="130"/>
      <c r="I15" s="131">
        <f>ROUND(E15*H15,2)</f>
        <v>0</v>
      </c>
      <c r="J15" s="130"/>
      <c r="K15" s="131">
        <f>ROUND(E15*J15,2)</f>
        <v>0</v>
      </c>
      <c r="L15" s="131">
        <v>21</v>
      </c>
      <c r="M15" s="131">
        <f>G15*(1+L15/100)</f>
        <v>0</v>
      </c>
      <c r="N15" s="132">
        <v>1.7</v>
      </c>
      <c r="O15" s="132">
        <f>ROUND(E15*N15,5)</f>
        <v>1.8360000000000001</v>
      </c>
      <c r="P15" s="132">
        <v>0</v>
      </c>
      <c r="Q15" s="132">
        <f>ROUND(E15*P15,5)</f>
        <v>0</v>
      </c>
      <c r="R15" s="132"/>
      <c r="S15" s="132"/>
      <c r="T15" s="133">
        <v>1.587</v>
      </c>
      <c r="U15" s="132">
        <f>ROUND(E15*T15,2)</f>
        <v>1.71</v>
      </c>
      <c r="V15" s="134"/>
      <c r="W15" s="134"/>
      <c r="X15" s="134"/>
      <c r="Y15" s="134"/>
      <c r="Z15" s="134"/>
      <c r="AA15" s="134"/>
      <c r="AB15" s="134"/>
      <c r="AC15" s="134"/>
      <c r="AD15" s="134"/>
      <c r="AE15" s="134" t="s">
        <v>88</v>
      </c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</row>
    <row r="16" spans="1:60" outlineLevel="1" x14ac:dyDescent="0.25">
      <c r="A16" s="125"/>
      <c r="B16" s="126"/>
      <c r="C16" s="135" t="s">
        <v>299</v>
      </c>
      <c r="D16" s="136"/>
      <c r="E16" s="137">
        <v>1.08</v>
      </c>
      <c r="F16" s="130"/>
      <c r="G16" s="131"/>
      <c r="H16" s="131"/>
      <c r="I16" s="131"/>
      <c r="J16" s="131"/>
      <c r="K16" s="131"/>
      <c r="L16" s="131"/>
      <c r="M16" s="131"/>
      <c r="N16" s="132"/>
      <c r="O16" s="132"/>
      <c r="P16" s="132"/>
      <c r="Q16" s="132"/>
      <c r="R16" s="132"/>
      <c r="S16" s="132"/>
      <c r="T16" s="133"/>
      <c r="U16" s="132"/>
      <c r="V16" s="134"/>
      <c r="W16" s="134"/>
      <c r="X16" s="134"/>
      <c r="Y16" s="134"/>
      <c r="Z16" s="134"/>
      <c r="AA16" s="134"/>
      <c r="AB16" s="134"/>
      <c r="AC16" s="134"/>
      <c r="AD16" s="134"/>
      <c r="AE16" s="134" t="s">
        <v>90</v>
      </c>
      <c r="AF16" s="134">
        <v>0</v>
      </c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</row>
    <row r="17" spans="1:60" outlineLevel="1" x14ac:dyDescent="0.25">
      <c r="A17" s="125">
        <v>6</v>
      </c>
      <c r="B17" s="126" t="s">
        <v>101</v>
      </c>
      <c r="C17" s="127" t="s">
        <v>102</v>
      </c>
      <c r="D17" s="128" t="s">
        <v>87</v>
      </c>
      <c r="E17" s="129">
        <v>16.38</v>
      </c>
      <c r="F17" s="130"/>
      <c r="G17" s="131">
        <f>ROUND(E17*F17,2)</f>
        <v>0</v>
      </c>
      <c r="H17" s="130"/>
      <c r="I17" s="131">
        <f>ROUND(E17*H17,2)</f>
        <v>0</v>
      </c>
      <c r="J17" s="130"/>
      <c r="K17" s="131">
        <f>ROUND(E17*J17,2)</f>
        <v>0</v>
      </c>
      <c r="L17" s="131">
        <v>21</v>
      </c>
      <c r="M17" s="131">
        <f>G17*(1+L17/100)</f>
        <v>0</v>
      </c>
      <c r="N17" s="132">
        <v>0</v>
      </c>
      <c r="O17" s="132">
        <f>ROUND(E17*N17,5)</f>
        <v>0</v>
      </c>
      <c r="P17" s="132">
        <v>0</v>
      </c>
      <c r="Q17" s="132">
        <f>ROUND(E17*P17,5)</f>
        <v>0</v>
      </c>
      <c r="R17" s="132"/>
      <c r="S17" s="132"/>
      <c r="T17" s="133">
        <v>0.20200000000000001</v>
      </c>
      <c r="U17" s="132">
        <f>ROUND(E17*T17,2)</f>
        <v>3.31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 t="s">
        <v>88</v>
      </c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</row>
    <row r="18" spans="1:60" outlineLevel="1" x14ac:dyDescent="0.25">
      <c r="A18" s="125"/>
      <c r="B18" s="126"/>
      <c r="C18" s="135" t="s">
        <v>300</v>
      </c>
      <c r="D18" s="136"/>
      <c r="E18" s="137">
        <v>16.38</v>
      </c>
      <c r="F18" s="130"/>
      <c r="G18" s="131"/>
      <c r="H18" s="131"/>
      <c r="I18" s="131"/>
      <c r="J18" s="131"/>
      <c r="K18" s="131"/>
      <c r="L18" s="131"/>
      <c r="M18" s="131"/>
      <c r="N18" s="132"/>
      <c r="O18" s="132"/>
      <c r="P18" s="132"/>
      <c r="Q18" s="132"/>
      <c r="R18" s="132"/>
      <c r="S18" s="132"/>
      <c r="T18" s="133"/>
      <c r="U18" s="132"/>
      <c r="V18" s="134"/>
      <c r="W18" s="134"/>
      <c r="X18" s="134"/>
      <c r="Y18" s="134"/>
      <c r="Z18" s="134"/>
      <c r="AA18" s="134"/>
      <c r="AB18" s="134"/>
      <c r="AC18" s="134"/>
      <c r="AD18" s="134"/>
      <c r="AE18" s="134" t="s">
        <v>90</v>
      </c>
      <c r="AF18" s="134">
        <v>0</v>
      </c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</row>
    <row r="19" spans="1:60" ht="22.5" outlineLevel="1" x14ac:dyDescent="0.25">
      <c r="A19" s="125">
        <v>7</v>
      </c>
      <c r="B19" s="126" t="s">
        <v>199</v>
      </c>
      <c r="C19" s="127" t="s">
        <v>200</v>
      </c>
      <c r="D19" s="128" t="s">
        <v>98</v>
      </c>
      <c r="E19" s="129">
        <v>6</v>
      </c>
      <c r="F19" s="130"/>
      <c r="G19" s="131">
        <f>ROUND(E19*F19,2)</f>
        <v>0</v>
      </c>
      <c r="H19" s="130"/>
      <c r="I19" s="131">
        <f>ROUND(E19*H19,2)</f>
        <v>0</v>
      </c>
      <c r="J19" s="130"/>
      <c r="K19" s="131">
        <f>ROUND(E19*J19,2)</f>
        <v>0</v>
      </c>
      <c r="L19" s="131">
        <v>21</v>
      </c>
      <c r="M19" s="131">
        <f>G19*(1+L19/100)</f>
        <v>0</v>
      </c>
      <c r="N19" s="132">
        <v>3.0000000000000001E-5</v>
      </c>
      <c r="O19" s="132">
        <f>ROUND(E19*N19,5)</f>
        <v>1.8000000000000001E-4</v>
      </c>
      <c r="P19" s="132">
        <v>0</v>
      </c>
      <c r="Q19" s="132">
        <f>ROUND(E19*P19,5)</f>
        <v>0</v>
      </c>
      <c r="R19" s="132"/>
      <c r="S19" s="132"/>
      <c r="T19" s="133">
        <v>0.25752000000000003</v>
      </c>
      <c r="U19" s="132">
        <f>ROUND(E19*T19,2)</f>
        <v>1.55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 t="s">
        <v>201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</row>
    <row r="20" spans="1:60" outlineLevel="1" x14ac:dyDescent="0.25">
      <c r="A20" s="125"/>
      <c r="B20" s="126"/>
      <c r="C20" s="135" t="s">
        <v>301</v>
      </c>
      <c r="D20" s="136"/>
      <c r="E20" s="137">
        <v>6</v>
      </c>
      <c r="F20" s="130"/>
      <c r="G20" s="131"/>
      <c r="H20" s="131"/>
      <c r="I20" s="131"/>
      <c r="J20" s="131"/>
      <c r="K20" s="131"/>
      <c r="L20" s="131"/>
      <c r="M20" s="131"/>
      <c r="N20" s="132"/>
      <c r="O20" s="132"/>
      <c r="P20" s="132"/>
      <c r="Q20" s="132"/>
      <c r="R20" s="132"/>
      <c r="S20" s="132"/>
      <c r="T20" s="133"/>
      <c r="U20" s="132"/>
      <c r="V20" s="134"/>
      <c r="W20" s="134"/>
      <c r="X20" s="134"/>
      <c r="Y20" s="134"/>
      <c r="Z20" s="134"/>
      <c r="AA20" s="134"/>
      <c r="AB20" s="134"/>
      <c r="AC20" s="134"/>
      <c r="AD20" s="134"/>
      <c r="AE20" s="134" t="s">
        <v>90</v>
      </c>
      <c r="AF20" s="134">
        <v>0</v>
      </c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</row>
    <row r="21" spans="1:60" outlineLevel="1" x14ac:dyDescent="0.25">
      <c r="A21" s="125">
        <v>8</v>
      </c>
      <c r="B21" s="126" t="s">
        <v>203</v>
      </c>
      <c r="C21" s="127" t="s">
        <v>204</v>
      </c>
      <c r="D21" s="128" t="s">
        <v>87</v>
      </c>
      <c r="E21" s="129">
        <v>13.44</v>
      </c>
      <c r="F21" s="130"/>
      <c r="G21" s="131">
        <f>ROUND(E21*F21,2)</f>
        <v>0</v>
      </c>
      <c r="H21" s="130"/>
      <c r="I21" s="131">
        <f>ROUND(E21*H21,2)</f>
        <v>0</v>
      </c>
      <c r="J21" s="130"/>
      <c r="K21" s="131">
        <f>ROUND(E21*J21,2)</f>
        <v>0</v>
      </c>
      <c r="L21" s="131">
        <v>21</v>
      </c>
      <c r="M21" s="131">
        <f>G21*(1+L21/100)</f>
        <v>0</v>
      </c>
      <c r="N21" s="132">
        <v>0</v>
      </c>
      <c r="O21" s="132">
        <f>ROUND(E21*N21,5)</f>
        <v>0</v>
      </c>
      <c r="P21" s="132">
        <v>0</v>
      </c>
      <c r="Q21" s="132">
        <f>ROUND(E21*P21,5)</f>
        <v>0</v>
      </c>
      <c r="R21" s="132"/>
      <c r="S21" s="132"/>
      <c r="T21" s="133">
        <v>1.0999999999999999E-2</v>
      </c>
      <c r="U21" s="132">
        <f>ROUND(E21*T21,2)</f>
        <v>0.15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 t="s">
        <v>88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</row>
    <row r="22" spans="1:60" outlineLevel="1" x14ac:dyDescent="0.25">
      <c r="A22" s="125"/>
      <c r="B22" s="126"/>
      <c r="C22" s="135" t="s">
        <v>205</v>
      </c>
      <c r="D22" s="136"/>
      <c r="E22" s="137">
        <v>13.44</v>
      </c>
      <c r="F22" s="130"/>
      <c r="G22" s="131"/>
      <c r="H22" s="131"/>
      <c r="I22" s="131"/>
      <c r="J22" s="131"/>
      <c r="K22" s="131"/>
      <c r="L22" s="131"/>
      <c r="M22" s="131"/>
      <c r="N22" s="132"/>
      <c r="O22" s="132"/>
      <c r="P22" s="132"/>
      <c r="Q22" s="132"/>
      <c r="R22" s="132"/>
      <c r="S22" s="132"/>
      <c r="T22" s="133"/>
      <c r="U22" s="132"/>
      <c r="V22" s="134"/>
      <c r="W22" s="134"/>
      <c r="X22" s="134"/>
      <c r="Y22" s="134"/>
      <c r="Z22" s="134"/>
      <c r="AA22" s="134"/>
      <c r="AB22" s="134"/>
      <c r="AC22" s="134"/>
      <c r="AD22" s="134"/>
      <c r="AE22" s="134" t="s">
        <v>90</v>
      </c>
      <c r="AF22" s="134">
        <v>0</v>
      </c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</row>
    <row r="23" spans="1:60" x14ac:dyDescent="0.25">
      <c r="A23" s="138" t="s">
        <v>81</v>
      </c>
      <c r="B23" s="139" t="s">
        <v>159</v>
      </c>
      <c r="C23" s="140" t="s">
        <v>206</v>
      </c>
      <c r="D23" s="141"/>
      <c r="E23" s="142"/>
      <c r="F23" s="143"/>
      <c r="G23" s="143">
        <f>SUMIF(AE24:AE25,"&lt;&gt;NOR",G24:G25)</f>
        <v>0</v>
      </c>
      <c r="H23" s="143"/>
      <c r="I23" s="143">
        <f>SUM(I24:I25)</f>
        <v>0</v>
      </c>
      <c r="J23" s="143"/>
      <c r="K23" s="143">
        <f>SUM(K24:K25)</f>
        <v>0</v>
      </c>
      <c r="L23" s="143"/>
      <c r="M23" s="143">
        <f>SUM(M24:M25)</f>
        <v>0</v>
      </c>
      <c r="N23" s="144"/>
      <c r="O23" s="144">
        <f>SUM(O24:O25)</f>
        <v>0.61321999999999999</v>
      </c>
      <c r="P23" s="144"/>
      <c r="Q23" s="144">
        <f>SUM(Q24:Q25)</f>
        <v>0</v>
      </c>
      <c r="R23" s="144"/>
      <c r="S23" s="144"/>
      <c r="T23" s="145"/>
      <c r="U23" s="144">
        <f>SUM(U24:U25)</f>
        <v>0.47</v>
      </c>
      <c r="AE23" t="s">
        <v>84</v>
      </c>
    </row>
    <row r="24" spans="1:60" outlineLevel="1" x14ac:dyDescent="0.25">
      <c r="A24" s="125">
        <v>9</v>
      </c>
      <c r="B24" s="126" t="s">
        <v>207</v>
      </c>
      <c r="C24" s="127" t="s">
        <v>208</v>
      </c>
      <c r="D24" s="128" t="s">
        <v>87</v>
      </c>
      <c r="E24" s="129">
        <v>0.36</v>
      </c>
      <c r="F24" s="130"/>
      <c r="G24" s="131">
        <f>ROUND(E24*F24,2)</f>
        <v>0</v>
      </c>
      <c r="H24" s="130"/>
      <c r="I24" s="131">
        <f>ROUND(E24*H24,2)</f>
        <v>0</v>
      </c>
      <c r="J24" s="130"/>
      <c r="K24" s="131">
        <f>ROUND(E24*J24,2)</f>
        <v>0</v>
      </c>
      <c r="L24" s="131">
        <v>21</v>
      </c>
      <c r="M24" s="131">
        <f>G24*(1+L24/100)</f>
        <v>0</v>
      </c>
      <c r="N24" s="132">
        <v>1.7034</v>
      </c>
      <c r="O24" s="132">
        <f>ROUND(E24*N24,5)</f>
        <v>0.61321999999999999</v>
      </c>
      <c r="P24" s="132">
        <v>0</v>
      </c>
      <c r="Q24" s="132">
        <f>ROUND(E24*P24,5)</f>
        <v>0</v>
      </c>
      <c r="R24" s="132"/>
      <c r="S24" s="132"/>
      <c r="T24" s="133">
        <v>1.3029999999999999</v>
      </c>
      <c r="U24" s="132">
        <f>ROUND(E24*T24,2)</f>
        <v>0.47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 t="s">
        <v>88</v>
      </c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</row>
    <row r="25" spans="1:60" outlineLevel="1" x14ac:dyDescent="0.25">
      <c r="A25" s="125"/>
      <c r="B25" s="126"/>
      <c r="C25" s="135" t="s">
        <v>302</v>
      </c>
      <c r="D25" s="136"/>
      <c r="E25" s="137">
        <v>0.36</v>
      </c>
      <c r="F25" s="204"/>
      <c r="G25" s="131"/>
      <c r="H25" s="131"/>
      <c r="I25" s="131"/>
      <c r="J25" s="131"/>
      <c r="K25" s="131"/>
      <c r="L25" s="131"/>
      <c r="M25" s="131"/>
      <c r="N25" s="132"/>
      <c r="O25" s="132"/>
      <c r="P25" s="132"/>
      <c r="Q25" s="132"/>
      <c r="R25" s="132"/>
      <c r="S25" s="132"/>
      <c r="T25" s="133"/>
      <c r="U25" s="132"/>
      <c r="V25" s="134"/>
      <c r="W25" s="134"/>
      <c r="X25" s="134"/>
      <c r="Y25" s="134"/>
      <c r="Z25" s="134"/>
      <c r="AA25" s="134"/>
      <c r="AB25" s="134"/>
      <c r="AC25" s="134"/>
      <c r="AD25" s="134"/>
      <c r="AE25" s="134" t="s">
        <v>90</v>
      </c>
      <c r="AF25" s="134">
        <v>0</v>
      </c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</row>
    <row r="26" spans="1:60" x14ac:dyDescent="0.25">
      <c r="A26" s="138" t="s">
        <v>81</v>
      </c>
      <c r="B26" s="139" t="s">
        <v>210</v>
      </c>
      <c r="C26" s="140" t="s">
        <v>211</v>
      </c>
      <c r="D26" s="141"/>
      <c r="E26" s="142"/>
      <c r="F26" s="143"/>
      <c r="G26" s="143">
        <f>SUMIF(AE27:AE34,"&lt;&gt;NOR",G27:G34)</f>
        <v>0</v>
      </c>
      <c r="H26" s="143"/>
      <c r="I26" s="143">
        <f>SUM(I27:I34)</f>
        <v>0</v>
      </c>
      <c r="J26" s="143"/>
      <c r="K26" s="143">
        <f>SUM(K27:K34)</f>
        <v>0</v>
      </c>
      <c r="L26" s="143"/>
      <c r="M26" s="143">
        <f>SUM(M27:M34)</f>
        <v>0</v>
      </c>
      <c r="N26" s="144"/>
      <c r="O26" s="144">
        <f>SUM(O27:O34)</f>
        <v>3.474E-2</v>
      </c>
      <c r="P26" s="144"/>
      <c r="Q26" s="144">
        <f>SUM(Q27:Q34)</f>
        <v>0</v>
      </c>
      <c r="R26" s="144"/>
      <c r="S26" s="144"/>
      <c r="T26" s="145"/>
      <c r="U26" s="144">
        <f>SUM(U27:U34)</f>
        <v>2.2600000000000002</v>
      </c>
      <c r="AE26" t="s">
        <v>84</v>
      </c>
    </row>
    <row r="27" spans="1:60" outlineLevel="1" x14ac:dyDescent="0.25">
      <c r="A27" s="125">
        <v>10</v>
      </c>
      <c r="B27" s="126" t="s">
        <v>212</v>
      </c>
      <c r="C27" s="127" t="s">
        <v>213</v>
      </c>
      <c r="D27" s="128" t="s">
        <v>120</v>
      </c>
      <c r="E27" s="129">
        <v>6</v>
      </c>
      <c r="F27" s="130"/>
      <c r="G27" s="131">
        <f t="shared" ref="G27:G34" si="0">ROUND(E27*F27,2)</f>
        <v>0</v>
      </c>
      <c r="H27" s="130"/>
      <c r="I27" s="131">
        <f t="shared" ref="I27:I34" si="1">ROUND(E27*H27,2)</f>
        <v>0</v>
      </c>
      <c r="J27" s="130"/>
      <c r="K27" s="131">
        <f t="shared" ref="K27:K34" si="2">ROUND(E27*J27,2)</f>
        <v>0</v>
      </c>
      <c r="L27" s="131">
        <v>21</v>
      </c>
      <c r="M27" s="131">
        <f t="shared" ref="M27:M34" si="3">G27*(1+L27/100)</f>
        <v>0</v>
      </c>
      <c r="N27" s="132">
        <v>0</v>
      </c>
      <c r="O27" s="132">
        <f t="shared" ref="O27:O34" si="4">ROUND(E27*N27,5)</f>
        <v>0</v>
      </c>
      <c r="P27" s="132">
        <v>0</v>
      </c>
      <c r="Q27" s="132">
        <f t="shared" ref="Q27:Q34" si="5">ROUND(E27*P27,5)</f>
        <v>0</v>
      </c>
      <c r="R27" s="132"/>
      <c r="S27" s="132"/>
      <c r="T27" s="133">
        <v>0.126</v>
      </c>
      <c r="U27" s="132">
        <f t="shared" ref="U27:U34" si="6">ROUND(E27*T27,2)</f>
        <v>0.76</v>
      </c>
      <c r="V27" s="134"/>
      <c r="W27" s="134"/>
      <c r="X27" s="134"/>
      <c r="Y27" s="134"/>
      <c r="Z27" s="134"/>
      <c r="AA27" s="134"/>
      <c r="AB27" s="134"/>
      <c r="AC27" s="134"/>
      <c r="AD27" s="134"/>
      <c r="AE27" s="134" t="s">
        <v>88</v>
      </c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</row>
    <row r="28" spans="1:60" ht="22.5" outlineLevel="1" x14ac:dyDescent="0.25">
      <c r="A28" s="125">
        <v>11</v>
      </c>
      <c r="B28" s="126" t="s">
        <v>303</v>
      </c>
      <c r="C28" s="127" t="s">
        <v>304</v>
      </c>
      <c r="D28" s="128" t="s">
        <v>120</v>
      </c>
      <c r="E28" s="129">
        <v>6</v>
      </c>
      <c r="F28" s="130"/>
      <c r="G28" s="131">
        <f t="shared" si="0"/>
        <v>0</v>
      </c>
      <c r="H28" s="130"/>
      <c r="I28" s="131">
        <f t="shared" si="1"/>
        <v>0</v>
      </c>
      <c r="J28" s="130"/>
      <c r="K28" s="131">
        <f t="shared" si="2"/>
        <v>0</v>
      </c>
      <c r="L28" s="131">
        <v>21</v>
      </c>
      <c r="M28" s="131">
        <f t="shared" si="3"/>
        <v>0</v>
      </c>
      <c r="N28" s="132">
        <v>6.7000000000000002E-4</v>
      </c>
      <c r="O28" s="132">
        <f t="shared" si="4"/>
        <v>4.0200000000000001E-3</v>
      </c>
      <c r="P28" s="132">
        <v>0</v>
      </c>
      <c r="Q28" s="132">
        <f t="shared" si="5"/>
        <v>0</v>
      </c>
      <c r="R28" s="132"/>
      <c r="S28" s="132"/>
      <c r="T28" s="133">
        <v>0</v>
      </c>
      <c r="U28" s="132">
        <f t="shared" si="6"/>
        <v>0</v>
      </c>
      <c r="V28" s="134"/>
      <c r="W28" s="134"/>
      <c r="X28" s="134"/>
      <c r="Y28" s="134"/>
      <c r="Z28" s="134"/>
      <c r="AA28" s="134"/>
      <c r="AB28" s="134"/>
      <c r="AC28" s="134"/>
      <c r="AD28" s="134"/>
      <c r="AE28" s="134" t="s">
        <v>216</v>
      </c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</row>
    <row r="29" spans="1:60" outlineLevel="1" x14ac:dyDescent="0.25">
      <c r="A29" s="125">
        <v>12</v>
      </c>
      <c r="B29" s="126" t="s">
        <v>161</v>
      </c>
      <c r="C29" s="127" t="s">
        <v>305</v>
      </c>
      <c r="D29" s="128" t="s">
        <v>154</v>
      </c>
      <c r="E29" s="129">
        <v>1</v>
      </c>
      <c r="F29" s="130"/>
      <c r="G29" s="131">
        <f t="shared" si="0"/>
        <v>0</v>
      </c>
      <c r="H29" s="130"/>
      <c r="I29" s="131">
        <f t="shared" si="1"/>
        <v>0</v>
      </c>
      <c r="J29" s="130"/>
      <c r="K29" s="131">
        <f t="shared" si="2"/>
        <v>0</v>
      </c>
      <c r="L29" s="131">
        <v>21</v>
      </c>
      <c r="M29" s="131">
        <f t="shared" si="3"/>
        <v>0</v>
      </c>
      <c r="N29" s="132">
        <v>0</v>
      </c>
      <c r="O29" s="132">
        <f t="shared" si="4"/>
        <v>0</v>
      </c>
      <c r="P29" s="132">
        <v>0</v>
      </c>
      <c r="Q29" s="132">
        <f t="shared" si="5"/>
        <v>0</v>
      </c>
      <c r="R29" s="132"/>
      <c r="S29" s="132"/>
      <c r="T29" s="133">
        <v>0</v>
      </c>
      <c r="U29" s="132">
        <f t="shared" si="6"/>
        <v>0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 t="s">
        <v>88</v>
      </c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</row>
    <row r="30" spans="1:60" outlineLevel="1" x14ac:dyDescent="0.25">
      <c r="A30" s="125">
        <v>13</v>
      </c>
      <c r="B30" s="126" t="s">
        <v>218</v>
      </c>
      <c r="C30" s="127" t="s">
        <v>219</v>
      </c>
      <c r="D30" s="128" t="s">
        <v>120</v>
      </c>
      <c r="E30" s="129">
        <v>2</v>
      </c>
      <c r="F30" s="130"/>
      <c r="G30" s="131">
        <f t="shared" si="0"/>
        <v>0</v>
      </c>
      <c r="H30" s="130"/>
      <c r="I30" s="131">
        <f t="shared" si="1"/>
        <v>0</v>
      </c>
      <c r="J30" s="130"/>
      <c r="K30" s="131">
        <f t="shared" si="2"/>
        <v>0</v>
      </c>
      <c r="L30" s="131">
        <v>21</v>
      </c>
      <c r="M30" s="131">
        <f t="shared" si="3"/>
        <v>0</v>
      </c>
      <c r="N30" s="132">
        <v>1.536E-2</v>
      </c>
      <c r="O30" s="132">
        <f t="shared" si="4"/>
        <v>3.0720000000000001E-2</v>
      </c>
      <c r="P30" s="132">
        <v>0</v>
      </c>
      <c r="Q30" s="132">
        <f t="shared" si="5"/>
        <v>0</v>
      </c>
      <c r="R30" s="132"/>
      <c r="S30" s="132"/>
      <c r="T30" s="133">
        <v>0.67200000000000004</v>
      </c>
      <c r="U30" s="132">
        <f t="shared" si="6"/>
        <v>1.34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 t="s">
        <v>88</v>
      </c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</row>
    <row r="31" spans="1:60" outlineLevel="1" x14ac:dyDescent="0.25">
      <c r="A31" s="125">
        <v>14</v>
      </c>
      <c r="B31" s="126" t="s">
        <v>220</v>
      </c>
      <c r="C31" s="127" t="s">
        <v>221</v>
      </c>
      <c r="D31" s="128" t="s">
        <v>120</v>
      </c>
      <c r="E31" s="129">
        <v>6</v>
      </c>
      <c r="F31" s="130"/>
      <c r="G31" s="131">
        <f t="shared" si="0"/>
        <v>0</v>
      </c>
      <c r="H31" s="130"/>
      <c r="I31" s="131">
        <f t="shared" si="1"/>
        <v>0</v>
      </c>
      <c r="J31" s="130"/>
      <c r="K31" s="131">
        <f t="shared" si="2"/>
        <v>0</v>
      </c>
      <c r="L31" s="131">
        <v>21</v>
      </c>
      <c r="M31" s="131">
        <f t="shared" si="3"/>
        <v>0</v>
      </c>
      <c r="N31" s="132">
        <v>0</v>
      </c>
      <c r="O31" s="132">
        <f t="shared" si="4"/>
        <v>0</v>
      </c>
      <c r="P31" s="132">
        <v>0</v>
      </c>
      <c r="Q31" s="132">
        <f t="shared" si="5"/>
        <v>0</v>
      </c>
      <c r="R31" s="132"/>
      <c r="S31" s="132"/>
      <c r="T31" s="133">
        <v>2.5999999999999999E-2</v>
      </c>
      <c r="U31" s="132">
        <f t="shared" si="6"/>
        <v>0.16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 t="s">
        <v>88</v>
      </c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</row>
    <row r="32" spans="1:60" outlineLevel="1" x14ac:dyDescent="0.25">
      <c r="A32" s="125">
        <v>15</v>
      </c>
      <c r="B32" s="126" t="s">
        <v>163</v>
      </c>
      <c r="C32" s="127" t="s">
        <v>306</v>
      </c>
      <c r="D32" s="128" t="s">
        <v>154</v>
      </c>
      <c r="E32" s="129">
        <v>2</v>
      </c>
      <c r="F32" s="130"/>
      <c r="G32" s="131">
        <f t="shared" si="0"/>
        <v>0</v>
      </c>
      <c r="H32" s="130"/>
      <c r="I32" s="131">
        <f t="shared" si="1"/>
        <v>0</v>
      </c>
      <c r="J32" s="130"/>
      <c r="K32" s="131">
        <f t="shared" si="2"/>
        <v>0</v>
      </c>
      <c r="L32" s="131">
        <v>21</v>
      </c>
      <c r="M32" s="131">
        <f t="shared" si="3"/>
        <v>0</v>
      </c>
      <c r="N32" s="132">
        <v>0</v>
      </c>
      <c r="O32" s="132">
        <f t="shared" si="4"/>
        <v>0</v>
      </c>
      <c r="P32" s="132">
        <v>0</v>
      </c>
      <c r="Q32" s="132">
        <f t="shared" si="5"/>
        <v>0</v>
      </c>
      <c r="R32" s="132"/>
      <c r="S32" s="132"/>
      <c r="T32" s="133">
        <v>0</v>
      </c>
      <c r="U32" s="132">
        <f t="shared" si="6"/>
        <v>0</v>
      </c>
      <c r="V32" s="134"/>
      <c r="W32" s="134"/>
      <c r="X32" s="134"/>
      <c r="Y32" s="134"/>
      <c r="Z32" s="134"/>
      <c r="AA32" s="134"/>
      <c r="AB32" s="134"/>
      <c r="AC32" s="134"/>
      <c r="AD32" s="134"/>
      <c r="AE32" s="134" t="s">
        <v>88</v>
      </c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</row>
    <row r="33" spans="1:60" outlineLevel="1" x14ac:dyDescent="0.25">
      <c r="A33" s="125">
        <v>16</v>
      </c>
      <c r="B33" s="126" t="s">
        <v>82</v>
      </c>
      <c r="C33" s="127" t="s">
        <v>307</v>
      </c>
      <c r="D33" s="128" t="s">
        <v>154</v>
      </c>
      <c r="E33" s="129">
        <v>2</v>
      </c>
      <c r="F33" s="130"/>
      <c r="G33" s="131">
        <f t="shared" si="0"/>
        <v>0</v>
      </c>
      <c r="H33" s="130"/>
      <c r="I33" s="131">
        <f t="shared" si="1"/>
        <v>0</v>
      </c>
      <c r="J33" s="130"/>
      <c r="K33" s="131">
        <f t="shared" si="2"/>
        <v>0</v>
      </c>
      <c r="L33" s="131">
        <v>21</v>
      </c>
      <c r="M33" s="131">
        <f t="shared" si="3"/>
        <v>0</v>
      </c>
      <c r="N33" s="132">
        <v>0</v>
      </c>
      <c r="O33" s="132">
        <f t="shared" si="4"/>
        <v>0</v>
      </c>
      <c r="P33" s="132">
        <v>0</v>
      </c>
      <c r="Q33" s="132">
        <f t="shared" si="5"/>
        <v>0</v>
      </c>
      <c r="R33" s="132"/>
      <c r="S33" s="132"/>
      <c r="T33" s="133">
        <v>0</v>
      </c>
      <c r="U33" s="132">
        <f t="shared" si="6"/>
        <v>0</v>
      </c>
      <c r="V33" s="134"/>
      <c r="W33" s="134"/>
      <c r="X33" s="134"/>
      <c r="Y33" s="134"/>
      <c r="Z33" s="134"/>
      <c r="AA33" s="134"/>
      <c r="AB33" s="134"/>
      <c r="AC33" s="134"/>
      <c r="AD33" s="134"/>
      <c r="AE33" s="134" t="s">
        <v>88</v>
      </c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</row>
    <row r="34" spans="1:60" outlineLevel="1" x14ac:dyDescent="0.25">
      <c r="A34" s="125">
        <v>17</v>
      </c>
      <c r="B34" s="126" t="s">
        <v>159</v>
      </c>
      <c r="C34" s="127" t="s">
        <v>308</v>
      </c>
      <c r="D34" s="128" t="s">
        <v>154</v>
      </c>
      <c r="E34" s="129">
        <v>2</v>
      </c>
      <c r="F34" s="130"/>
      <c r="G34" s="131">
        <f t="shared" si="0"/>
        <v>0</v>
      </c>
      <c r="H34" s="130"/>
      <c r="I34" s="131">
        <f t="shared" si="1"/>
        <v>0</v>
      </c>
      <c r="J34" s="130"/>
      <c r="K34" s="131">
        <f t="shared" si="2"/>
        <v>0</v>
      </c>
      <c r="L34" s="131">
        <v>21</v>
      </c>
      <c r="M34" s="131">
        <f t="shared" si="3"/>
        <v>0</v>
      </c>
      <c r="N34" s="132">
        <v>0</v>
      </c>
      <c r="O34" s="132">
        <f t="shared" si="4"/>
        <v>0</v>
      </c>
      <c r="P34" s="132">
        <v>0</v>
      </c>
      <c r="Q34" s="132">
        <f t="shared" si="5"/>
        <v>0</v>
      </c>
      <c r="R34" s="132"/>
      <c r="S34" s="132"/>
      <c r="T34" s="133">
        <v>0</v>
      </c>
      <c r="U34" s="132">
        <f t="shared" si="6"/>
        <v>0</v>
      </c>
      <c r="V34" s="134"/>
      <c r="W34" s="134"/>
      <c r="X34" s="134"/>
      <c r="Y34" s="134"/>
      <c r="Z34" s="134"/>
      <c r="AA34" s="134"/>
      <c r="AB34" s="134"/>
      <c r="AC34" s="134"/>
      <c r="AD34" s="134"/>
      <c r="AE34" s="134" t="s">
        <v>88</v>
      </c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</row>
    <row r="35" spans="1:60" x14ac:dyDescent="0.25">
      <c r="A35" s="138" t="s">
        <v>81</v>
      </c>
      <c r="B35" s="139" t="s">
        <v>122</v>
      </c>
      <c r="C35" s="140" t="s">
        <v>123</v>
      </c>
      <c r="D35" s="141"/>
      <c r="E35" s="142"/>
      <c r="F35" s="143"/>
      <c r="G35" s="143">
        <f>SUMIF(AE36:AE41,"&lt;&gt;NOR",G36:G41)</f>
        <v>0</v>
      </c>
      <c r="H35" s="143"/>
      <c r="I35" s="143">
        <f>SUM(I36:I41)</f>
        <v>0</v>
      </c>
      <c r="J35" s="143"/>
      <c r="K35" s="143">
        <f>SUM(K36:K41)</f>
        <v>0</v>
      </c>
      <c r="L35" s="143"/>
      <c r="M35" s="143">
        <f>SUM(M36:M41)</f>
        <v>0</v>
      </c>
      <c r="N35" s="144"/>
      <c r="O35" s="144">
        <f>SUM(O36:O41)</f>
        <v>0</v>
      </c>
      <c r="P35" s="144"/>
      <c r="Q35" s="144">
        <f>SUM(Q36:Q41)</f>
        <v>7.2340000000000002E-2</v>
      </c>
      <c r="R35" s="144"/>
      <c r="S35" s="144"/>
      <c r="T35" s="145"/>
      <c r="U35" s="144">
        <f>SUM(U36:U41)</f>
        <v>8.0399999999999991</v>
      </c>
      <c r="AE35" t="s">
        <v>84</v>
      </c>
    </row>
    <row r="36" spans="1:60" outlineLevel="1" x14ac:dyDescent="0.25">
      <c r="A36" s="125">
        <v>18</v>
      </c>
      <c r="B36" s="126" t="s">
        <v>223</v>
      </c>
      <c r="C36" s="127" t="s">
        <v>224</v>
      </c>
      <c r="D36" s="128" t="s">
        <v>120</v>
      </c>
      <c r="E36" s="129">
        <v>2</v>
      </c>
      <c r="F36" s="130"/>
      <c r="G36" s="131">
        <f>ROUND(E36*F36,2)</f>
        <v>0</v>
      </c>
      <c r="H36" s="130"/>
      <c r="I36" s="131">
        <f>ROUND(E36*H36,2)</f>
        <v>0</v>
      </c>
      <c r="J36" s="130"/>
      <c r="K36" s="131">
        <f>ROUND(E36*J36,2)</f>
        <v>0</v>
      </c>
      <c r="L36" s="131">
        <v>21</v>
      </c>
      <c r="M36" s="131">
        <f>G36*(1+L36/100)</f>
        <v>0</v>
      </c>
      <c r="N36" s="132">
        <v>0</v>
      </c>
      <c r="O36" s="132">
        <f>ROUND(E36*N36,5)</f>
        <v>0</v>
      </c>
      <c r="P36" s="132">
        <v>3.6170000000000001E-2</v>
      </c>
      <c r="Q36" s="132">
        <f>ROUND(E36*P36,5)</f>
        <v>7.2340000000000002E-2</v>
      </c>
      <c r="R36" s="132"/>
      <c r="S36" s="132"/>
      <c r="T36" s="133">
        <v>4</v>
      </c>
      <c r="U36" s="132">
        <f>ROUND(E36*T36,2)</f>
        <v>8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 t="s">
        <v>88</v>
      </c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</row>
    <row r="37" spans="1:60" outlineLevel="1" x14ac:dyDescent="0.25">
      <c r="A37" s="125">
        <v>19</v>
      </c>
      <c r="B37" s="126" t="s">
        <v>139</v>
      </c>
      <c r="C37" s="127" t="s">
        <v>140</v>
      </c>
      <c r="D37" s="128" t="s">
        <v>132</v>
      </c>
      <c r="E37" s="129">
        <v>7.2340000000000002E-2</v>
      </c>
      <c r="F37" s="130"/>
      <c r="G37" s="131">
        <f>ROUND(E37*F37,2)</f>
        <v>0</v>
      </c>
      <c r="H37" s="130"/>
      <c r="I37" s="131">
        <f>ROUND(E37*H37,2)</f>
        <v>0</v>
      </c>
      <c r="J37" s="130"/>
      <c r="K37" s="131">
        <f>ROUND(E37*J37,2)</f>
        <v>0</v>
      </c>
      <c r="L37" s="131">
        <v>21</v>
      </c>
      <c r="M37" s="131">
        <f>G37*(1+L37/100)</f>
        <v>0</v>
      </c>
      <c r="N37" s="132">
        <v>0</v>
      </c>
      <c r="O37" s="132">
        <f>ROUND(E37*N37,5)</f>
        <v>0</v>
      </c>
      <c r="P37" s="132">
        <v>0</v>
      </c>
      <c r="Q37" s="132">
        <f>ROUND(E37*P37,5)</f>
        <v>0</v>
      </c>
      <c r="R37" s="132"/>
      <c r="S37" s="132"/>
      <c r="T37" s="133">
        <v>0.49</v>
      </c>
      <c r="U37" s="132">
        <f>ROUND(E37*T37,2)</f>
        <v>0.04</v>
      </c>
      <c r="V37" s="134"/>
      <c r="W37" s="134"/>
      <c r="X37" s="134"/>
      <c r="Y37" s="134"/>
      <c r="Z37" s="134"/>
      <c r="AA37" s="134"/>
      <c r="AB37" s="134"/>
      <c r="AC37" s="134"/>
      <c r="AD37" s="134"/>
      <c r="AE37" s="134" t="s">
        <v>88</v>
      </c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</row>
    <row r="38" spans="1:60" outlineLevel="1" x14ac:dyDescent="0.25">
      <c r="A38" s="125"/>
      <c r="B38" s="126"/>
      <c r="C38" s="135" t="s">
        <v>309</v>
      </c>
      <c r="D38" s="136"/>
      <c r="E38" s="137">
        <v>7.2340000000000002E-2</v>
      </c>
      <c r="F38" s="130"/>
      <c r="G38" s="131"/>
      <c r="H38" s="131"/>
      <c r="I38" s="131"/>
      <c r="J38" s="131"/>
      <c r="K38" s="131"/>
      <c r="L38" s="131"/>
      <c r="M38" s="131"/>
      <c r="N38" s="132"/>
      <c r="O38" s="132"/>
      <c r="P38" s="132"/>
      <c r="Q38" s="132"/>
      <c r="R38" s="132"/>
      <c r="S38" s="132"/>
      <c r="T38" s="133"/>
      <c r="U38" s="132"/>
      <c r="V38" s="134"/>
      <c r="W38" s="134"/>
      <c r="X38" s="134"/>
      <c r="Y38" s="134"/>
      <c r="Z38" s="134"/>
      <c r="AA38" s="134"/>
      <c r="AB38" s="134"/>
      <c r="AC38" s="134"/>
      <c r="AD38" s="134"/>
      <c r="AE38" s="134" t="s">
        <v>90</v>
      </c>
      <c r="AF38" s="134">
        <v>0</v>
      </c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</row>
    <row r="39" spans="1:60" outlineLevel="1" x14ac:dyDescent="0.25">
      <c r="A39" s="125">
        <v>20</v>
      </c>
      <c r="B39" s="126" t="s">
        <v>141</v>
      </c>
      <c r="C39" s="127" t="s">
        <v>142</v>
      </c>
      <c r="D39" s="128" t="s">
        <v>132</v>
      </c>
      <c r="E39" s="129">
        <v>17.361599999999999</v>
      </c>
      <c r="F39" s="130"/>
      <c r="G39" s="131">
        <f>ROUND(E39*F39,2)</f>
        <v>0</v>
      </c>
      <c r="H39" s="130"/>
      <c r="I39" s="131">
        <f>ROUND(E39*H39,2)</f>
        <v>0</v>
      </c>
      <c r="J39" s="130"/>
      <c r="K39" s="131">
        <f>ROUND(E39*J39,2)</f>
        <v>0</v>
      </c>
      <c r="L39" s="131">
        <v>21</v>
      </c>
      <c r="M39" s="131">
        <f>G39*(1+L39/100)</f>
        <v>0</v>
      </c>
      <c r="N39" s="132">
        <v>0</v>
      </c>
      <c r="O39" s="132">
        <f>ROUND(E39*N39,5)</f>
        <v>0</v>
      </c>
      <c r="P39" s="132">
        <v>0</v>
      </c>
      <c r="Q39" s="132">
        <f>ROUND(E39*P39,5)</f>
        <v>0</v>
      </c>
      <c r="R39" s="132"/>
      <c r="S39" s="132"/>
      <c r="T39" s="133">
        <v>0</v>
      </c>
      <c r="U39" s="132">
        <f>ROUND(E39*T39,2)</f>
        <v>0</v>
      </c>
      <c r="V39" s="134"/>
      <c r="W39" s="134"/>
      <c r="X39" s="134"/>
      <c r="Y39" s="134"/>
      <c r="Z39" s="134"/>
      <c r="AA39" s="134"/>
      <c r="AB39" s="134"/>
      <c r="AC39" s="134"/>
      <c r="AD39" s="134"/>
      <c r="AE39" s="134" t="s">
        <v>88</v>
      </c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</row>
    <row r="40" spans="1:60" outlineLevel="1" x14ac:dyDescent="0.25">
      <c r="A40" s="125"/>
      <c r="B40" s="126"/>
      <c r="C40" s="135" t="s">
        <v>310</v>
      </c>
      <c r="D40" s="136"/>
      <c r="E40" s="137">
        <v>17.361599999999999</v>
      </c>
      <c r="F40" s="130"/>
      <c r="G40" s="131"/>
      <c r="H40" s="131"/>
      <c r="I40" s="131"/>
      <c r="J40" s="131"/>
      <c r="K40" s="131"/>
      <c r="L40" s="131"/>
      <c r="M40" s="131"/>
      <c r="N40" s="132"/>
      <c r="O40" s="132"/>
      <c r="P40" s="132"/>
      <c r="Q40" s="132"/>
      <c r="R40" s="132"/>
      <c r="S40" s="132"/>
      <c r="T40" s="133"/>
      <c r="U40" s="132"/>
      <c r="V40" s="134"/>
      <c r="W40" s="134"/>
      <c r="X40" s="134"/>
      <c r="Y40" s="134"/>
      <c r="Z40" s="134"/>
      <c r="AA40" s="134"/>
      <c r="AB40" s="134"/>
      <c r="AC40" s="134"/>
      <c r="AD40" s="134"/>
      <c r="AE40" s="134" t="s">
        <v>90</v>
      </c>
      <c r="AF40" s="134">
        <v>0</v>
      </c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</row>
    <row r="41" spans="1:60" outlineLevel="1" x14ac:dyDescent="0.25">
      <c r="A41" s="125">
        <v>21</v>
      </c>
      <c r="B41" s="126" t="s">
        <v>144</v>
      </c>
      <c r="C41" s="127" t="s">
        <v>145</v>
      </c>
      <c r="D41" s="128" t="s">
        <v>132</v>
      </c>
      <c r="E41" s="129">
        <v>7.2340000000000002E-2</v>
      </c>
      <c r="F41" s="130"/>
      <c r="G41" s="131">
        <f>ROUND(E41*F41,2)</f>
        <v>0</v>
      </c>
      <c r="H41" s="130"/>
      <c r="I41" s="131">
        <f>ROUND(E41*H41,2)</f>
        <v>0</v>
      </c>
      <c r="J41" s="130"/>
      <c r="K41" s="131">
        <f>ROUND(E41*J41,2)</f>
        <v>0</v>
      </c>
      <c r="L41" s="131">
        <v>21</v>
      </c>
      <c r="M41" s="131">
        <f>G41*(1+L41/100)</f>
        <v>0</v>
      </c>
      <c r="N41" s="132">
        <v>0</v>
      </c>
      <c r="O41" s="132">
        <f>ROUND(E41*N41,5)</f>
        <v>0</v>
      </c>
      <c r="P41" s="132">
        <v>0</v>
      </c>
      <c r="Q41" s="132">
        <f>ROUND(E41*P41,5)</f>
        <v>0</v>
      </c>
      <c r="R41" s="132"/>
      <c r="S41" s="132"/>
      <c r="T41" s="133">
        <v>0</v>
      </c>
      <c r="U41" s="132">
        <f>ROUND(E41*T41,2)</f>
        <v>0</v>
      </c>
      <c r="V41" s="134"/>
      <c r="W41" s="134"/>
      <c r="X41" s="134"/>
      <c r="Y41" s="134"/>
      <c r="Z41" s="134"/>
      <c r="AA41" s="134"/>
      <c r="AB41" s="134"/>
      <c r="AC41" s="134"/>
      <c r="AD41" s="134"/>
      <c r="AE41" s="134" t="s">
        <v>88</v>
      </c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</row>
    <row r="42" spans="1:60" x14ac:dyDescent="0.25">
      <c r="A42" s="138" t="s">
        <v>81</v>
      </c>
      <c r="B42" s="139" t="s">
        <v>146</v>
      </c>
      <c r="C42" s="140" t="s">
        <v>147</v>
      </c>
      <c r="D42" s="141"/>
      <c r="E42" s="142"/>
      <c r="F42" s="143"/>
      <c r="G42" s="143">
        <f>SUMIF(AE43:AE44,"&lt;&gt;NOR",G43:G44)</f>
        <v>0</v>
      </c>
      <c r="H42" s="143"/>
      <c r="I42" s="143">
        <f>SUM(I43:I44)</f>
        <v>0</v>
      </c>
      <c r="J42" s="143"/>
      <c r="K42" s="143">
        <f>SUM(K43:K44)</f>
        <v>0</v>
      </c>
      <c r="L42" s="143"/>
      <c r="M42" s="143">
        <f>SUM(M43:M44)</f>
        <v>0</v>
      </c>
      <c r="N42" s="144"/>
      <c r="O42" s="144">
        <f>SUM(O43:O44)</f>
        <v>0</v>
      </c>
      <c r="P42" s="144"/>
      <c r="Q42" s="144">
        <f>SUM(Q43:Q44)</f>
        <v>0</v>
      </c>
      <c r="R42" s="144"/>
      <c r="S42" s="144"/>
      <c r="T42" s="145"/>
      <c r="U42" s="144">
        <f>SUM(U43:U44)</f>
        <v>3.38</v>
      </c>
      <c r="AE42" t="s">
        <v>84</v>
      </c>
    </row>
    <row r="43" spans="1:60" outlineLevel="1" x14ac:dyDescent="0.25">
      <c r="A43" s="125">
        <v>22</v>
      </c>
      <c r="B43" s="126" t="s">
        <v>227</v>
      </c>
      <c r="C43" s="127" t="s">
        <v>228</v>
      </c>
      <c r="D43" s="128" t="s">
        <v>132</v>
      </c>
      <c r="E43" s="129">
        <v>2.48414</v>
      </c>
      <c r="F43" s="130"/>
      <c r="G43" s="131">
        <f>ROUND(E43*F43,2)</f>
        <v>0</v>
      </c>
      <c r="H43" s="130"/>
      <c r="I43" s="131">
        <f>ROUND(E43*H43,2)</f>
        <v>0</v>
      </c>
      <c r="J43" s="130"/>
      <c r="K43" s="131">
        <f>ROUND(E43*J43,2)</f>
        <v>0</v>
      </c>
      <c r="L43" s="131">
        <v>21</v>
      </c>
      <c r="M43" s="131">
        <f>G43*(1+L43/100)</f>
        <v>0</v>
      </c>
      <c r="N43" s="132">
        <v>0</v>
      </c>
      <c r="O43" s="132">
        <f>ROUND(E43*N43,5)</f>
        <v>0</v>
      </c>
      <c r="P43" s="132">
        <v>0</v>
      </c>
      <c r="Q43" s="132">
        <f>ROUND(E43*P43,5)</f>
        <v>0</v>
      </c>
      <c r="R43" s="132"/>
      <c r="S43" s="132"/>
      <c r="T43" s="133">
        <v>1.3620000000000001</v>
      </c>
      <c r="U43" s="132">
        <f>ROUND(E43*T43,2)</f>
        <v>3.38</v>
      </c>
      <c r="V43" s="134"/>
      <c r="W43" s="134"/>
      <c r="X43" s="134"/>
      <c r="Y43" s="134"/>
      <c r="Z43" s="134"/>
      <c r="AA43" s="134"/>
      <c r="AB43" s="134"/>
      <c r="AC43" s="134"/>
      <c r="AD43" s="134"/>
      <c r="AE43" s="134" t="s">
        <v>88</v>
      </c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</row>
    <row r="44" spans="1:60" outlineLevel="1" x14ac:dyDescent="0.25">
      <c r="A44" s="125"/>
      <c r="B44" s="126"/>
      <c r="C44" s="135" t="s">
        <v>311</v>
      </c>
      <c r="D44" s="136"/>
      <c r="E44" s="137">
        <v>2.48414</v>
      </c>
      <c r="F44" s="204"/>
      <c r="G44" s="131"/>
      <c r="H44" s="131"/>
      <c r="I44" s="131"/>
      <c r="J44" s="131"/>
      <c r="K44" s="131"/>
      <c r="L44" s="131"/>
      <c r="M44" s="131"/>
      <c r="N44" s="132"/>
      <c r="O44" s="132"/>
      <c r="P44" s="132"/>
      <c r="Q44" s="132"/>
      <c r="R44" s="132"/>
      <c r="S44" s="132"/>
      <c r="T44" s="133"/>
      <c r="U44" s="132"/>
      <c r="V44" s="134"/>
      <c r="W44" s="134"/>
      <c r="X44" s="134"/>
      <c r="Y44" s="134"/>
      <c r="Z44" s="134"/>
      <c r="AA44" s="134"/>
      <c r="AB44" s="134"/>
      <c r="AC44" s="134"/>
      <c r="AD44" s="134"/>
      <c r="AE44" s="134" t="s">
        <v>90</v>
      </c>
      <c r="AF44" s="134">
        <v>0</v>
      </c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</row>
    <row r="45" spans="1:60" x14ac:dyDescent="0.25">
      <c r="A45" s="138" t="s">
        <v>81</v>
      </c>
      <c r="B45" s="139" t="s">
        <v>23</v>
      </c>
      <c r="C45" s="140" t="s">
        <v>24</v>
      </c>
      <c r="D45" s="141"/>
      <c r="E45" s="142"/>
      <c r="F45" s="143"/>
      <c r="G45" s="143">
        <f>SUMIF(AE46:AE52,"&lt;&gt;NOR",G46:G52)</f>
        <v>0</v>
      </c>
      <c r="H45" s="143"/>
      <c r="I45" s="143">
        <f>SUM(I46:I52)</f>
        <v>0</v>
      </c>
      <c r="J45" s="143"/>
      <c r="K45" s="143">
        <f>SUM(K46:K52)</f>
        <v>0</v>
      </c>
      <c r="L45" s="143"/>
      <c r="M45" s="143">
        <f>SUM(M46:M52)</f>
        <v>0</v>
      </c>
      <c r="N45" s="144"/>
      <c r="O45" s="144">
        <f>SUM(O46:O52)</f>
        <v>0</v>
      </c>
      <c r="P45" s="144"/>
      <c r="Q45" s="144">
        <f>SUM(Q46:Q52)</f>
        <v>0</v>
      </c>
      <c r="R45" s="144"/>
      <c r="S45" s="144"/>
      <c r="T45" s="145"/>
      <c r="U45" s="144">
        <f>SUM(U46:U52)</f>
        <v>0</v>
      </c>
      <c r="AE45" t="s">
        <v>84</v>
      </c>
    </row>
    <row r="46" spans="1:60" outlineLevel="1" x14ac:dyDescent="0.25">
      <c r="A46" s="125">
        <v>23</v>
      </c>
      <c r="B46" s="126" t="s">
        <v>169</v>
      </c>
      <c r="C46" s="127" t="s">
        <v>170</v>
      </c>
      <c r="D46" s="128" t="s">
        <v>171</v>
      </c>
      <c r="E46" s="129">
        <v>1</v>
      </c>
      <c r="F46" s="130"/>
      <c r="G46" s="131">
        <f t="shared" ref="G46:G52" si="7">ROUND(E46*F46,2)</f>
        <v>0</v>
      </c>
      <c r="H46" s="130"/>
      <c r="I46" s="131">
        <f t="shared" ref="I46:I52" si="8">ROUND(E46*H46,2)</f>
        <v>0</v>
      </c>
      <c r="J46" s="130"/>
      <c r="K46" s="131">
        <f t="shared" ref="K46:K52" si="9">ROUND(E46*J46,2)</f>
        <v>0</v>
      </c>
      <c r="L46" s="131">
        <v>21</v>
      </c>
      <c r="M46" s="131">
        <f t="shared" ref="M46:M52" si="10">G46*(1+L46/100)</f>
        <v>0</v>
      </c>
      <c r="N46" s="132">
        <v>0</v>
      </c>
      <c r="O46" s="132">
        <f t="shared" ref="O46:O52" si="11">ROUND(E46*N46,5)</f>
        <v>0</v>
      </c>
      <c r="P46" s="132">
        <v>0</v>
      </c>
      <c r="Q46" s="132">
        <f t="shared" ref="Q46:Q52" si="12">ROUND(E46*P46,5)</f>
        <v>0</v>
      </c>
      <c r="R46" s="132"/>
      <c r="S46" s="132"/>
      <c r="T46" s="133">
        <v>0</v>
      </c>
      <c r="U46" s="132">
        <f t="shared" ref="U46:U52" si="13">ROUND(E46*T46,2)</f>
        <v>0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 t="s">
        <v>88</v>
      </c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</row>
    <row r="47" spans="1:60" outlineLevel="1" x14ac:dyDescent="0.25">
      <c r="A47" s="125">
        <v>24</v>
      </c>
      <c r="B47" s="126" t="s">
        <v>172</v>
      </c>
      <c r="C47" s="127" t="s">
        <v>173</v>
      </c>
      <c r="D47" s="128" t="s">
        <v>171</v>
      </c>
      <c r="E47" s="129">
        <v>1</v>
      </c>
      <c r="F47" s="130"/>
      <c r="G47" s="131">
        <f t="shared" si="7"/>
        <v>0</v>
      </c>
      <c r="H47" s="130"/>
      <c r="I47" s="131">
        <f t="shared" si="8"/>
        <v>0</v>
      </c>
      <c r="J47" s="130"/>
      <c r="K47" s="131">
        <f t="shared" si="9"/>
        <v>0</v>
      </c>
      <c r="L47" s="131">
        <v>21</v>
      </c>
      <c r="M47" s="131">
        <f t="shared" si="10"/>
        <v>0</v>
      </c>
      <c r="N47" s="132">
        <v>0</v>
      </c>
      <c r="O47" s="132">
        <f t="shared" si="11"/>
        <v>0</v>
      </c>
      <c r="P47" s="132">
        <v>0</v>
      </c>
      <c r="Q47" s="132">
        <f t="shared" si="12"/>
        <v>0</v>
      </c>
      <c r="R47" s="132"/>
      <c r="S47" s="132"/>
      <c r="T47" s="133">
        <v>0</v>
      </c>
      <c r="U47" s="132">
        <f t="shared" si="13"/>
        <v>0</v>
      </c>
      <c r="V47" s="134"/>
      <c r="W47" s="134"/>
      <c r="X47" s="134"/>
      <c r="Y47" s="134"/>
      <c r="Z47" s="134"/>
      <c r="AA47" s="134"/>
      <c r="AB47" s="134"/>
      <c r="AC47" s="134"/>
      <c r="AD47" s="134"/>
      <c r="AE47" s="134" t="s">
        <v>88</v>
      </c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</row>
    <row r="48" spans="1:60" outlineLevel="1" x14ac:dyDescent="0.25">
      <c r="A48" s="125">
        <v>25</v>
      </c>
      <c r="B48" s="126" t="s">
        <v>174</v>
      </c>
      <c r="C48" s="127" t="s">
        <v>175</v>
      </c>
      <c r="D48" s="128" t="s">
        <v>171</v>
      </c>
      <c r="E48" s="129">
        <v>1</v>
      </c>
      <c r="F48" s="130"/>
      <c r="G48" s="131">
        <f t="shared" si="7"/>
        <v>0</v>
      </c>
      <c r="H48" s="130"/>
      <c r="I48" s="131">
        <f t="shared" si="8"/>
        <v>0</v>
      </c>
      <c r="J48" s="130"/>
      <c r="K48" s="131">
        <f t="shared" si="9"/>
        <v>0</v>
      </c>
      <c r="L48" s="131">
        <v>21</v>
      </c>
      <c r="M48" s="131">
        <f t="shared" si="10"/>
        <v>0</v>
      </c>
      <c r="N48" s="132">
        <v>0</v>
      </c>
      <c r="O48" s="132">
        <f t="shared" si="11"/>
        <v>0</v>
      </c>
      <c r="P48" s="132">
        <v>0</v>
      </c>
      <c r="Q48" s="132">
        <f t="shared" si="12"/>
        <v>0</v>
      </c>
      <c r="R48" s="132"/>
      <c r="S48" s="132"/>
      <c r="T48" s="133">
        <v>0</v>
      </c>
      <c r="U48" s="132">
        <f t="shared" si="13"/>
        <v>0</v>
      </c>
      <c r="V48" s="134"/>
      <c r="W48" s="134"/>
      <c r="X48" s="134"/>
      <c r="Y48" s="134"/>
      <c r="Z48" s="134"/>
      <c r="AA48" s="134"/>
      <c r="AB48" s="134"/>
      <c r="AC48" s="134"/>
      <c r="AD48" s="134"/>
      <c r="AE48" s="134" t="s">
        <v>88</v>
      </c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</row>
    <row r="49" spans="1:60" outlineLevel="1" x14ac:dyDescent="0.25">
      <c r="A49" s="125">
        <v>26</v>
      </c>
      <c r="B49" s="126" t="s">
        <v>176</v>
      </c>
      <c r="C49" s="127" t="s">
        <v>177</v>
      </c>
      <c r="D49" s="128" t="s">
        <v>171</v>
      </c>
      <c r="E49" s="129">
        <v>1</v>
      </c>
      <c r="F49" s="130"/>
      <c r="G49" s="131">
        <f t="shared" si="7"/>
        <v>0</v>
      </c>
      <c r="H49" s="130"/>
      <c r="I49" s="131">
        <f t="shared" si="8"/>
        <v>0</v>
      </c>
      <c r="J49" s="130"/>
      <c r="K49" s="131">
        <f t="shared" si="9"/>
        <v>0</v>
      </c>
      <c r="L49" s="131">
        <v>21</v>
      </c>
      <c r="M49" s="131">
        <f t="shared" si="10"/>
        <v>0</v>
      </c>
      <c r="N49" s="132">
        <v>0</v>
      </c>
      <c r="O49" s="132">
        <f t="shared" si="11"/>
        <v>0</v>
      </c>
      <c r="P49" s="132">
        <v>0</v>
      </c>
      <c r="Q49" s="132">
        <f t="shared" si="12"/>
        <v>0</v>
      </c>
      <c r="R49" s="132"/>
      <c r="S49" s="132"/>
      <c r="T49" s="133">
        <v>0</v>
      </c>
      <c r="U49" s="132">
        <f t="shared" si="13"/>
        <v>0</v>
      </c>
      <c r="V49" s="134"/>
      <c r="W49" s="134"/>
      <c r="X49" s="134"/>
      <c r="Y49" s="134"/>
      <c r="Z49" s="134"/>
      <c r="AA49" s="134"/>
      <c r="AB49" s="134"/>
      <c r="AC49" s="134"/>
      <c r="AD49" s="134"/>
      <c r="AE49" s="134" t="s">
        <v>88</v>
      </c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</row>
    <row r="50" spans="1:60" ht="22.5" outlineLevel="1" x14ac:dyDescent="0.25">
      <c r="A50" s="125">
        <v>27</v>
      </c>
      <c r="B50" s="126" t="s">
        <v>178</v>
      </c>
      <c r="C50" s="127" t="s">
        <v>230</v>
      </c>
      <c r="D50" s="128" t="s">
        <v>171</v>
      </c>
      <c r="E50" s="129">
        <v>1</v>
      </c>
      <c r="F50" s="130"/>
      <c r="G50" s="131">
        <f t="shared" si="7"/>
        <v>0</v>
      </c>
      <c r="H50" s="130"/>
      <c r="I50" s="131">
        <f t="shared" si="8"/>
        <v>0</v>
      </c>
      <c r="J50" s="130"/>
      <c r="K50" s="131">
        <f t="shared" si="9"/>
        <v>0</v>
      </c>
      <c r="L50" s="131">
        <v>21</v>
      </c>
      <c r="M50" s="131">
        <f t="shared" si="10"/>
        <v>0</v>
      </c>
      <c r="N50" s="132">
        <v>0</v>
      </c>
      <c r="O50" s="132">
        <f t="shared" si="11"/>
        <v>0</v>
      </c>
      <c r="P50" s="132">
        <v>0</v>
      </c>
      <c r="Q50" s="132">
        <f t="shared" si="12"/>
        <v>0</v>
      </c>
      <c r="R50" s="132"/>
      <c r="S50" s="132"/>
      <c r="T50" s="133">
        <v>0</v>
      </c>
      <c r="U50" s="132">
        <f t="shared" si="13"/>
        <v>0</v>
      </c>
      <c r="V50" s="134"/>
      <c r="W50" s="134"/>
      <c r="X50" s="134"/>
      <c r="Y50" s="134"/>
      <c r="Z50" s="134"/>
      <c r="AA50" s="134"/>
      <c r="AB50" s="134"/>
      <c r="AC50" s="134"/>
      <c r="AD50" s="134"/>
      <c r="AE50" s="134" t="s">
        <v>88</v>
      </c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</row>
    <row r="51" spans="1:60" outlineLevel="1" x14ac:dyDescent="0.25">
      <c r="A51" s="125">
        <v>28</v>
      </c>
      <c r="B51" s="126" t="s">
        <v>231</v>
      </c>
      <c r="C51" s="127" t="s">
        <v>232</v>
      </c>
      <c r="D51" s="128" t="s">
        <v>171</v>
      </c>
      <c r="E51" s="129">
        <v>1</v>
      </c>
      <c r="F51" s="130"/>
      <c r="G51" s="131">
        <f t="shared" si="7"/>
        <v>0</v>
      </c>
      <c r="H51" s="130"/>
      <c r="I51" s="131">
        <f t="shared" si="8"/>
        <v>0</v>
      </c>
      <c r="J51" s="130"/>
      <c r="K51" s="131">
        <f t="shared" si="9"/>
        <v>0</v>
      </c>
      <c r="L51" s="131">
        <v>21</v>
      </c>
      <c r="M51" s="131">
        <f t="shared" si="10"/>
        <v>0</v>
      </c>
      <c r="N51" s="132">
        <v>0</v>
      </c>
      <c r="O51" s="132">
        <f t="shared" si="11"/>
        <v>0</v>
      </c>
      <c r="P51" s="132">
        <v>0</v>
      </c>
      <c r="Q51" s="132">
        <f t="shared" si="12"/>
        <v>0</v>
      </c>
      <c r="R51" s="132"/>
      <c r="S51" s="132"/>
      <c r="T51" s="133">
        <v>0</v>
      </c>
      <c r="U51" s="132">
        <f t="shared" si="13"/>
        <v>0</v>
      </c>
      <c r="V51" s="134"/>
      <c r="W51" s="134"/>
      <c r="X51" s="134"/>
      <c r="Y51" s="134"/>
      <c r="Z51" s="134"/>
      <c r="AA51" s="134"/>
      <c r="AB51" s="134"/>
      <c r="AC51" s="134"/>
      <c r="AD51" s="134"/>
      <c r="AE51" s="134" t="s">
        <v>88</v>
      </c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</row>
    <row r="52" spans="1:60" outlineLevel="1" x14ac:dyDescent="0.25">
      <c r="A52" s="146">
        <v>29</v>
      </c>
      <c r="B52" s="147" t="s">
        <v>180</v>
      </c>
      <c r="C52" s="148" t="s">
        <v>181</v>
      </c>
      <c r="D52" s="149" t="s">
        <v>171</v>
      </c>
      <c r="E52" s="150">
        <v>1</v>
      </c>
      <c r="F52" s="130"/>
      <c r="G52" s="152">
        <f t="shared" si="7"/>
        <v>0</v>
      </c>
      <c r="H52" s="151"/>
      <c r="I52" s="152">
        <f t="shared" si="8"/>
        <v>0</v>
      </c>
      <c r="J52" s="151"/>
      <c r="K52" s="152">
        <f t="shared" si="9"/>
        <v>0</v>
      </c>
      <c r="L52" s="152">
        <v>21</v>
      </c>
      <c r="M52" s="152">
        <f t="shared" si="10"/>
        <v>0</v>
      </c>
      <c r="N52" s="153">
        <v>0</v>
      </c>
      <c r="O52" s="153">
        <f t="shared" si="11"/>
        <v>0</v>
      </c>
      <c r="P52" s="153">
        <v>0</v>
      </c>
      <c r="Q52" s="153">
        <f t="shared" si="12"/>
        <v>0</v>
      </c>
      <c r="R52" s="153"/>
      <c r="S52" s="153"/>
      <c r="T52" s="154">
        <v>0</v>
      </c>
      <c r="U52" s="153">
        <f t="shared" si="13"/>
        <v>0</v>
      </c>
      <c r="V52" s="134"/>
      <c r="W52" s="134"/>
      <c r="X52" s="134"/>
      <c r="Y52" s="134"/>
      <c r="Z52" s="134"/>
      <c r="AA52" s="134"/>
      <c r="AB52" s="134"/>
      <c r="AC52" s="134"/>
      <c r="AD52" s="134"/>
      <c r="AE52" s="134" t="s">
        <v>88</v>
      </c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</row>
    <row r="53" spans="1:60" x14ac:dyDescent="0.25">
      <c r="A53" s="155"/>
      <c r="B53" s="156" t="s">
        <v>182</v>
      </c>
      <c r="C53" s="157" t="s">
        <v>182</v>
      </c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AC53">
        <v>15</v>
      </c>
      <c r="AD53">
        <v>21</v>
      </c>
    </row>
    <row r="54" spans="1:60" x14ac:dyDescent="0.25">
      <c r="A54" s="158"/>
      <c r="B54" s="159">
        <v>26</v>
      </c>
      <c r="C54" s="160" t="s">
        <v>182</v>
      </c>
      <c r="D54" s="161"/>
      <c r="E54" s="161"/>
      <c r="F54" s="161"/>
      <c r="G54" s="162">
        <f>G8+G23+G26+G35+G42+G45</f>
        <v>0</v>
      </c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AC54">
        <f>SUMIF(L7:L52,AC53,G7:G52)</f>
        <v>0</v>
      </c>
      <c r="AD54">
        <f>SUMIF(L7:L52,AD53,G7:G52)</f>
        <v>0</v>
      </c>
      <c r="AE54" t="s">
        <v>183</v>
      </c>
    </row>
    <row r="55" spans="1:60" x14ac:dyDescent="0.25">
      <c r="A55" s="155"/>
      <c r="B55" s="156" t="s">
        <v>182</v>
      </c>
      <c r="C55" s="157" t="s">
        <v>182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60" x14ac:dyDescent="0.25">
      <c r="A56" s="155"/>
      <c r="B56" s="156" t="s">
        <v>182</v>
      </c>
      <c r="C56" s="157" t="s">
        <v>182</v>
      </c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</sheetData>
  <sheetProtection algorithmName="SHA-512" hashValue="D4FtHByayJYkIafwp0BqSq0QVQBbyrZD+BJgdwjqlvN8urZguRjBS+GHsNufmLt7J8NBoG/3mBTEbZm2n4+t8w==" saltValue="w5SGITUCimTHFUbPEtBn7Q==" spinCount="100000" sheet="1" objects="1" scenarios="1"/>
  <mergeCells count="4">
    <mergeCell ref="A1:G1"/>
    <mergeCell ref="C2:G2"/>
    <mergeCell ref="C3:G3"/>
    <mergeCell ref="C4:G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Rekapitulace</vt:lpstr>
      <vt:lpstr>Pokyny pro vyplnění</vt:lpstr>
      <vt:lpstr>VV_1</vt:lpstr>
      <vt:lpstr>VV_2</vt:lpstr>
      <vt:lpstr>VV_3</vt:lpstr>
      <vt:lpstr>VV_4</vt:lpstr>
      <vt:lpstr>VV_5</vt:lpstr>
      <vt:lpstr>Rekapitulace!CenaCelkemVypocet</vt:lpstr>
      <vt:lpstr>Mena</vt:lpstr>
      <vt:lpstr>Rekapitulace!SazbaDPH2</vt:lpstr>
      <vt:lpstr>ZakladDPHZakl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Šámal</dc:creator>
  <cp:lastModifiedBy>Petr Šámal</cp:lastModifiedBy>
  <dcterms:created xsi:type="dcterms:W3CDTF">2021-10-13T11:10:10Z</dcterms:created>
  <dcterms:modified xsi:type="dcterms:W3CDTF">2021-10-14T07:22:58Z</dcterms:modified>
</cp:coreProperties>
</file>