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sáda objektu H" sheetId="1" r:id="rId1"/>
    <sheet name="Elektroinstalace budovy H" sheetId="2" r:id="rId2"/>
  </sheets>
  <definedNames>
    <definedName name="_xlnm.Print_Titles" localSheetId="1">'Elektroinstalace budovy H'!$108:$108</definedName>
    <definedName name="_xlnm.Print_Titles" localSheetId="0">'Fasáda objektu H'!$128:$128</definedName>
    <definedName name="_xlnm.Print_Area" localSheetId="1">'Elektroinstalace budovy H'!$C$4:$Q$70,'Elektroinstalace budovy H'!$C$76:$Q$92,'Elektroinstalace budovy H'!$C$98:$Q$143</definedName>
    <definedName name="_xlnm.Print_Area" localSheetId="0">'Fasáda objektu H'!#REF!,'Fasáda objektu H'!#REF!,'Fasáda objektu H'!#REF!</definedName>
    <definedName name="Z_182649BD_95A6_4BAE_AF43_DC5E29303FC2_.wvu.Cols" localSheetId="1" hidden="1">'Elektroinstalace budovy H'!$T:$AB,'Elektroinstalace budovy H'!#REF!,'Elektroinstalace budovy H'!$AE:$AK</definedName>
    <definedName name="Z_182649BD_95A6_4BAE_AF43_DC5E29303FC2_.wvu.Cols" localSheetId="0" hidden="1">'Fasáda objektu H'!#REF!,'Fasáda objektu H'!$A:$G</definedName>
    <definedName name="Z_182649BD_95A6_4BAE_AF43_DC5E29303FC2_.wvu.PrintArea" localSheetId="1" hidden="1">'Elektroinstalace budovy H'!$C$4:$Q$70,'Elektroinstalace budovy H'!$C$76:$Q$92,'Elektroinstalace budovy H'!$C$98:$Q$143</definedName>
    <definedName name="Z_182649BD_95A6_4BAE_AF43_DC5E29303FC2_.wvu.PrintArea" localSheetId="0" hidden="1">'Fasáda objektu H'!#REF!,'Fasáda objektu H'!#REF!,'Fasáda objektu H'!#REF!</definedName>
    <definedName name="Z_182649BD_95A6_4BAE_AF43_DC5E29303FC2_.wvu.PrintTitles" localSheetId="1" hidden="1">'Elektroinstalace budovy H'!$108:$108</definedName>
    <definedName name="Z_182649BD_95A6_4BAE_AF43_DC5E29303FC2_.wvu.PrintTitles" localSheetId="0" hidden="1">'Fasáda objektu H'!$128:$128</definedName>
    <definedName name="Z_182649BD_95A6_4BAE_AF43_DC5E29303FC2_.wvu.Rows" localSheetId="1" hidden="1">'Elektroinstalace budovy H'!$34:$36</definedName>
    <definedName name="Z_182649BD_95A6_4BAE_AF43_DC5E29303FC2_.wvu.Rows" localSheetId="0" hidden="1">'Fasáda objektu H'!$34:$36</definedName>
  </definedNames>
  <calcPr fullCalcOnLoad="1"/>
</workbook>
</file>

<file path=xl/sharedStrings.xml><?xml version="1.0" encoding="utf-8"?>
<sst xmlns="http://schemas.openxmlformats.org/spreadsheetml/2006/main" count="794" uniqueCount="312">
  <si>
    <t>List obsahuje:</t>
  </si>
  <si>
    <t/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</si>
  <si>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</si>
  <si>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</si>
  <si>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</si>
  <si>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</si>
  <si>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</si>
  <si>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</si>
  <si>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</si>
  <si>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</si>
  <si>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</si>
  <si>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HORNÍ BEŘKOVICE, PODŘIPSKÁ 1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</si>
  <si>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</si>
  <si>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</si>
  <si>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</si>
  <si>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</si>
  <si>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</si>
  <si>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</si>
  <si>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</si>
  <si>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</si>
  <si>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Poznámka:</t>
  </si>
  <si>
    <t>Cena bez DPH</t>
  </si>
  <si>
    <t>DPH</t>
  </si>
  <si>
    <t>základní</t>
  </si>
  <si>
    <t>ze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</si>
  <si>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</si>
  <si>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</si>
  <si>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</si>
  <si>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</si>
  <si>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</si>
  <si>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</si>
  <si>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</si>
  <si>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</si>
  <si>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</si>
  <si>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</si>
  <si>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</si>
  <si>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</si>
  <si>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</si>
  <si>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0</t>
  </si>
  <si>
    <t>1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</si>
  <si>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</si>
  <si>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</si>
  <si>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</si>
  <si>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</si>
  <si>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</si>
  <si>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</si>
  <si>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</si>
  <si>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</si>
  <si>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</si>
  <si>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</si>
  <si>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</si>
  <si>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</si>
  <si>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</si>
  <si>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</si>
  <si>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</si>
  <si>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</si>
  <si>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</si>
  <si>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</si>
  <si>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</si>
  <si>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</si>
  <si>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</si>
  <si>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</si>
  <si>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</si>
  <si>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</si>
  <si>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</si>
  <si>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</si>
  <si>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</si>
  <si>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</si>
  <si>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</si>
  <si>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</si>
  <si>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</si>
  <si>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</si>
  <si>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</si>
  <si>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</si>
  <si>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</si>
  <si>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</si>
  <si>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</si>
  <si>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</si>
  <si>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</si>
  <si>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</si>
  <si>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m2</t>
  </si>
  <si>
    <t>4</t>
  </si>
  <si>
    <t>3</t>
  </si>
  <si>
    <t>622131101</t>
  </si>
  <si>
    <t>622212011</t>
  </si>
  <si>
    <t xml:space="preserve">Spádový beton parapetů vč. bednění </t>
  </si>
  <si>
    <t>m</t>
  </si>
  <si>
    <t>5</t>
  </si>
  <si>
    <t>6</t>
  </si>
  <si>
    <t>622321141</t>
  </si>
  <si>
    <t>7</t>
  </si>
  <si>
    <t>623111111</t>
  </si>
  <si>
    <t>8</t>
  </si>
  <si>
    <t>9</t>
  </si>
  <si>
    <t>10</t>
  </si>
  <si>
    <t>623321341</t>
  </si>
  <si>
    <t>629991011</t>
  </si>
  <si>
    <t>Zakrytí výplní otvorů a svislých ploch fólií přilepenou lepící páskou</t>
  </si>
  <si>
    <t>12</t>
  </si>
  <si>
    <t>13</t>
  </si>
  <si>
    <t>941111122</t>
  </si>
  <si>
    <t>Montáž lešení řadového trubkového lehkého s podlahami zatížení do 200 kg/m2 š do 1,2 m v do 25 m</t>
  </si>
  <si>
    <t>16</t>
  </si>
  <si>
    <t>14</t>
  </si>
  <si>
    <t>941111222</t>
  </si>
  <si>
    <t>Příplatek k lešení řadovému trubkovému lehkému s podlahami š 1,2 m v 25 m za první a ZKD den použití</t>
  </si>
  <si>
    <t>941111822</t>
  </si>
  <si>
    <t>Demontáž lešení řadového trubkového lehkého s podlahami zatížení do 200 kg/m2 š do 1,2 m v do 25 m</t>
  </si>
  <si>
    <t>944511111</t>
  </si>
  <si>
    <t>Montáž ochranné sítě z textilie z umělých vláken</t>
  </si>
  <si>
    <t>17</t>
  </si>
  <si>
    <t>944511211</t>
  </si>
  <si>
    <t>Příplatek k ochranné síti za první a ZKD den použití</t>
  </si>
  <si>
    <t>18</t>
  </si>
  <si>
    <t>944511811</t>
  </si>
  <si>
    <t>Demontáž ochranné sítě z textilie z umělých vláken</t>
  </si>
  <si>
    <t>20</t>
  </si>
  <si>
    <t>9760821R1</t>
  </si>
  <si>
    <t>Demontáž info cedulí na fasádě</t>
  </si>
  <si>
    <t>kpl</t>
  </si>
  <si>
    <t>9760821R2</t>
  </si>
  <si>
    <t xml:space="preserve">Zpětná montáž info cedulí na novou fasádu </t>
  </si>
  <si>
    <t>22</t>
  </si>
  <si>
    <t>23</t>
  </si>
  <si>
    <t>24</t>
  </si>
  <si>
    <t>25</t>
  </si>
  <si>
    <t>978019391</t>
  </si>
  <si>
    <t>Otlučení (osekání) vnější vápenné nebo vápenocementové omítky stupně členitosti 3 až 5  do 100%</t>
  </si>
  <si>
    <t>26</t>
  </si>
  <si>
    <t>27</t>
  </si>
  <si>
    <t>28</t>
  </si>
  <si>
    <t>997013111</t>
  </si>
  <si>
    <t>Vnitrostaveništní doprava suti a vybouraných hmot pro budovy v do 6 m s použitím mechanizace</t>
  </si>
  <si>
    <t>t</t>
  </si>
  <si>
    <t>29</t>
  </si>
  <si>
    <t>997013501</t>
  </si>
  <si>
    <t>Odvoz suti a vybouraných hmot na skládku nebo meziskládku do 1 km se složením</t>
  </si>
  <si>
    <t>30</t>
  </si>
  <si>
    <t>997013509</t>
  </si>
  <si>
    <t>Příplatek k odvozu suti a vybouraných hmot na skládku ZKD 1 km přes 1 km</t>
  </si>
  <si>
    <t>31</t>
  </si>
  <si>
    <t>997013803</t>
  </si>
  <si>
    <t>Poplatek za uložení na skládce (skládkovné) stavebního odpadu cihelného kód odpadu 170 102</t>
  </si>
  <si>
    <t>32</t>
  </si>
  <si>
    <t>998011002</t>
  </si>
  <si>
    <t>Přesun hmot pro budovy zděné v do 12 m</t>
  </si>
  <si>
    <t>33</t>
  </si>
  <si>
    <t>34</t>
  </si>
  <si>
    <t>38</t>
  </si>
  <si>
    <t>764002851</t>
  </si>
  <si>
    <t>Demontáž oplechování parapetů do suti</t>
  </si>
  <si>
    <t>40</t>
  </si>
  <si>
    <t>42</t>
  </si>
  <si>
    <t>764004861</t>
  </si>
  <si>
    <t>44</t>
  </si>
  <si>
    <t>46</t>
  </si>
  <si>
    <t>48</t>
  </si>
  <si>
    <t>764246345</t>
  </si>
  <si>
    <t>50</t>
  </si>
  <si>
    <t>52</t>
  </si>
  <si>
    <t>998764102</t>
  </si>
  <si>
    <t>Přesun hmot tonážní pro konstrukce klempířské v objektech v do 12 m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</si>
  <si>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</si>
  <si>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</si>
  <si>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</si>
  <si>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</si>
  <si>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</si>
  <si>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</si>
  <si>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</si>
  <si>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</si>
  <si>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</si>
  <si>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</si>
  <si>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783823165</t>
  </si>
  <si>
    <t>Penetrační silikonový nátěr omítek stupně členitosti 3</t>
  </si>
  <si>
    <t>783826315</t>
  </si>
  <si>
    <t>Mikroarmovací silikonový nátěr omítek</t>
  </si>
  <si>
    <t>783896305</t>
  </si>
  <si>
    <t>Příplatek k cenám elastických,mikroarmovacích nátěrů omítek za barevný nátěr v odstínu středně sytém</t>
  </si>
  <si>
    <t>Pol1</t>
  </si>
  <si>
    <t>Pojistková skříň SR502/ KVS4   SR4/2/</t>
  </si>
  <si>
    <t>ks</t>
  </si>
  <si>
    <t>Pol2</t>
  </si>
  <si>
    <t>Pojistková skříň SR402/ KVS4   SR3/2/</t>
  </si>
  <si>
    <t>Pol3</t>
  </si>
  <si>
    <t>Nožové pojistky 25A</t>
  </si>
  <si>
    <t>Pol4</t>
  </si>
  <si>
    <t>Nožové pojistky 50A</t>
  </si>
  <si>
    <t>Pol5</t>
  </si>
  <si>
    <t>Nožové pojistky 125A</t>
  </si>
  <si>
    <t>Pol6</t>
  </si>
  <si>
    <t>Nožové pojistky 160A</t>
  </si>
  <si>
    <t>Pol7</t>
  </si>
  <si>
    <t>Podpěra vedení do zdiva</t>
  </si>
  <si>
    <t>Pol8</t>
  </si>
  <si>
    <t>Ochranný úhelník OU 1.7</t>
  </si>
  <si>
    <t>Pol9</t>
  </si>
  <si>
    <t>Drát zemníci ALMgSi 8</t>
  </si>
  <si>
    <t>kg</t>
  </si>
  <si>
    <t>Pol13</t>
  </si>
  <si>
    <t>Světlo kulaté přísazné IP44</t>
  </si>
  <si>
    <t>Pol14</t>
  </si>
  <si>
    <t>Vypínač Tango IP</t>
  </si>
  <si>
    <t>Pol15</t>
  </si>
  <si>
    <t>Zásuvka 400V 16A IP44</t>
  </si>
  <si>
    <t>Pol16</t>
  </si>
  <si>
    <t>Sádra stavební</t>
  </si>
  <si>
    <t>Pol17</t>
  </si>
  <si>
    <t>Slaboproudý rozvaděč telefoní, zápustný</t>
  </si>
  <si>
    <t>Pol19</t>
  </si>
  <si>
    <t>Připojení přívodu do nožových pojistek</t>
  </si>
  <si>
    <t>Pol20</t>
  </si>
  <si>
    <t>Odpojení přívodu z nožových pojistek</t>
  </si>
  <si>
    <t>Pol21</t>
  </si>
  <si>
    <t>Odpojení stavajících přívodu z nožových pojistek</t>
  </si>
  <si>
    <t>Pol22</t>
  </si>
  <si>
    <t>Připojení přívodu do nových nožových pojistek</t>
  </si>
  <si>
    <t>Pol23</t>
  </si>
  <si>
    <t>Odstranění stavajících pojistkových rozvaděčů</t>
  </si>
  <si>
    <t>Pol24</t>
  </si>
  <si>
    <t>Montáž nových pojistkových rozvaděčů</t>
  </si>
  <si>
    <t>Pol25</t>
  </si>
  <si>
    <t>Demontáž stavajícího telefoního rozvaděče</t>
  </si>
  <si>
    <t>Pol26</t>
  </si>
  <si>
    <t>Montáž nového telefoního rozvaděče</t>
  </si>
  <si>
    <t>Pol27</t>
  </si>
  <si>
    <t>Přepojení telefoního rozvaděče, natažení kabelové trasy</t>
  </si>
  <si>
    <t>Pol28</t>
  </si>
  <si>
    <t>Odpojení stávajíci zásuvky 400V</t>
  </si>
  <si>
    <t>Pol29</t>
  </si>
  <si>
    <t>Připojení nové zásuvky 400V</t>
  </si>
  <si>
    <t>Pol30</t>
  </si>
  <si>
    <t>Odpojení plošiny pro vozíčkáře od napájení</t>
  </si>
  <si>
    <t>Pol31</t>
  </si>
  <si>
    <t>Připojení plošiny pro vozíčkáře</t>
  </si>
  <si>
    <t>kpl1</t>
  </si>
  <si>
    <t>Pol32</t>
  </si>
  <si>
    <t>Demontáž stavajících hromosvodových svodu</t>
  </si>
  <si>
    <t>Pol33</t>
  </si>
  <si>
    <t>Montáž nových hromosvodových svodů a podpěr</t>
  </si>
  <si>
    <t>Pol34</t>
  </si>
  <si>
    <t>Nezměřitelné práce, úpravy elektro na fasadě</t>
  </si>
  <si>
    <t>Pol35</t>
  </si>
  <si>
    <t>Revize</t>
  </si>
  <si>
    <t>Pol36</t>
  </si>
  <si>
    <t>Ostatní celkem</t>
  </si>
  <si>
    <t>767194R4</t>
  </si>
  <si>
    <t>-17923860</t>
  </si>
  <si>
    <t>-382576321</t>
  </si>
  <si>
    <t>75990245</t>
  </si>
  <si>
    <t>-971740426</t>
  </si>
  <si>
    <t>1446968706</t>
  </si>
  <si>
    <t>-1981164719</t>
  </si>
  <si>
    <t>915352903</t>
  </si>
  <si>
    <t>-1607680457</t>
  </si>
  <si>
    <t>1528268077</t>
  </si>
  <si>
    <t>-861857923</t>
  </si>
  <si>
    <t>346423082</t>
  </si>
  <si>
    <t>-383347619</t>
  </si>
  <si>
    <t>1345882920</t>
  </si>
  <si>
    <t>398383057</t>
  </si>
  <si>
    <t>666239436</t>
  </si>
  <si>
    <t>1738924087</t>
  </si>
  <si>
    <t>-1590636857</t>
  </si>
  <si>
    <t>369881359</t>
  </si>
  <si>
    <t>1431940573</t>
  </si>
  <si>
    <t>-1979801255</t>
  </si>
  <si>
    <t>2109135608</t>
  </si>
  <si>
    <t>-1682610670</t>
  </si>
  <si>
    <t>00673552</t>
  </si>
  <si>
    <t>Vyškrábání spar vnějších stěn z cihel do min.  hl. 20 mm</t>
  </si>
  <si>
    <t>631343891R00</t>
  </si>
  <si>
    <r>
      <t xml:space="preserve">Cementový postřik vnějších stěn nanášený celoplošně ručně                                                        </t>
    </r>
    <r>
      <rPr>
        <i/>
        <sz val="8"/>
        <color indexed="30"/>
        <rFont val="Trebuchet MS"/>
        <family val="2"/>
      </rPr>
      <t xml:space="preserve">pozn . v rámci daného omítkového systému </t>
    </r>
  </si>
  <si>
    <r>
      <t xml:space="preserve">Penetrace hloubková nanášená štětcem pod cementový postřik                                                               </t>
    </r>
    <r>
      <rPr>
        <i/>
        <sz val="8"/>
        <color indexed="30"/>
        <rFont val="Trebuchet MS"/>
        <family val="2"/>
      </rPr>
      <t xml:space="preserve">pozn . v rámci daného omítkového systému </t>
    </r>
  </si>
  <si>
    <t>Oplechování parapetů rovných celoplošně lepené z lakovaného Pz plechu rš 360 mm</t>
  </si>
  <si>
    <t>Oplechování soklové římsy z lakovaného Pz plechu, rš 170 mm</t>
  </si>
  <si>
    <t>764812617R00</t>
  </si>
  <si>
    <r>
      <t xml:space="preserve">Vyspravení hlavních / kordonových říms v stupni členitosti 3 až 5  do 100 %                                               </t>
    </r>
    <r>
      <rPr>
        <i/>
        <sz val="8"/>
        <color indexed="30"/>
        <rFont val="Trebuchet MS"/>
        <family val="2"/>
      </rPr>
      <t>pozn. částečné otlučení, proškrábání spar, dozdívání chybějících částí, jádrová omítka, štuk, fasádní nátěr</t>
    </r>
  </si>
  <si>
    <r>
      <t xml:space="preserve">Vápenocementová omítka štuková dvouvrstvá vnějších stěn nanášená ručně                                                </t>
    </r>
    <r>
      <rPr>
        <i/>
        <sz val="8"/>
        <color indexed="30"/>
        <rFont val="Trebuchet MS"/>
        <family val="2"/>
      </rPr>
      <t xml:space="preserve">pozn . v rámci daného omítkového systému </t>
    </r>
  </si>
  <si>
    <t>310236261RT1</t>
  </si>
  <si>
    <t xml:space="preserve">Profil okenní začišťovací s tkaninou </t>
  </si>
  <si>
    <t>28350112</t>
  </si>
  <si>
    <t>Vyspravení parapetních říms v stupni členitosti 3 až 5 do 100 %</t>
  </si>
  <si>
    <r>
      <t xml:space="preserve">Demontáž zámečnických konstrukcí                               </t>
    </r>
    <r>
      <rPr>
        <i/>
        <sz val="8"/>
        <color indexed="30"/>
        <rFont val="Trebuchet MS"/>
        <family val="2"/>
      </rPr>
      <t>pozn. mřížky-VZT (12 ks - 170/170 mm, 3 ks - průměr 400 mm, konzole-elektro - 4 ks)</t>
    </r>
  </si>
  <si>
    <t>Zazdívka otvorů do pl. 0,09 m2 cihlami, tl. zdi 60 cm</t>
  </si>
  <si>
    <t>Oprava fasády budovy H</t>
  </si>
  <si>
    <t>Zařízení staveniště</t>
  </si>
  <si>
    <t xml:space="preserve">Statické zajištění zdiva sananční výpňovou maltou v kombinaci s vysokopevnostnímy ocel. pruty.                                                                               Pozn. - viz. samostatný statický posudek                                        </t>
  </si>
  <si>
    <r>
      <t xml:space="preserve">Vápenocementová omítka štuková dvouvrstvá vnějších ostění nanášená ručně                             </t>
    </r>
    <r>
      <rPr>
        <i/>
        <sz val="8"/>
        <color indexed="30"/>
        <rFont val="Trebuchet MS"/>
        <family val="2"/>
      </rPr>
      <t xml:space="preserve">pozn . v rámci daného omítkového systému </t>
    </r>
  </si>
  <si>
    <t>-</t>
  </si>
  <si>
    <t>Budova H</t>
  </si>
  <si>
    <t>Psychiatrická nemocnice Horní Beřkovice</t>
  </si>
  <si>
    <t>Elektroinstalace - budova H</t>
  </si>
  <si>
    <t>Oprava fasády budovy H - Elektroinstalace</t>
  </si>
  <si>
    <t>Cementový postřik vnějších ostění nanášený celoplošně ručně</t>
  </si>
  <si>
    <t xml:space="preserve">Penetrace pod fasádní nátěr                           </t>
  </si>
  <si>
    <t>952901110R00</t>
  </si>
  <si>
    <t xml:space="preserve">Čištění mytím vnějších ploch oken a dveří </t>
  </si>
  <si>
    <t>Revizní dvířka plechová žárově pozinkovaná, min. tl. 1 mm</t>
  </si>
  <si>
    <t xml:space="preserve">VRN - Vedlejší rozpočtové náklady </t>
  </si>
  <si>
    <t>VRN - Zařízení staveniště</t>
  </si>
  <si>
    <t>032103000</t>
  </si>
  <si>
    <t>Náklady na stavební buňky</t>
  </si>
  <si>
    <t>033103000</t>
  </si>
  <si>
    <t>Připojení energií</t>
  </si>
  <si>
    <t>034103000</t>
  </si>
  <si>
    <t>Olplocení staveniště</t>
  </si>
  <si>
    <t>032803000</t>
  </si>
  <si>
    <t>Ostatní vybavení staveniště</t>
  </si>
  <si>
    <t>Zpětná montáž svodů</t>
  </si>
  <si>
    <t>783521001R00</t>
  </si>
  <si>
    <t>Nátěr syntet. klempíř. konstrukcí                            (základ + 1x nátěr)  - svody, žlaby</t>
  </si>
  <si>
    <t xml:space="preserve">Demontáž svodu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</si>
</sst>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</numFmts>
  <fonts count="87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8"/>
      <name val="Trebuchet MS"/>
      <family val="0"/>
    </font>
    <font>
      <i/>
      <sz val="8"/>
      <color indexed="30"/>
      <name val="Trebuchet MS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8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8"/>
      <name val="Trebuchet MS"/>
      <family val="2"/>
    </font>
    <font>
      <b/>
      <sz val="8"/>
      <color indexed="16"/>
      <name val="Trebuchet MS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sz val="8"/>
      <color rgb="FF96969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b/>
      <sz val="12"/>
      <color rgb="FF800000"/>
      <name val="Trebuchet MS"/>
      <family val="0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0"/>
      <name val="Trebuchet MS"/>
      <family val="2"/>
    </font>
    <font>
      <b/>
      <sz val="8"/>
      <color rgb="FF800000"/>
      <name val="Trebuchet MS"/>
      <family val="0"/>
    </font>
    <font>
      <b/>
      <sz val="12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71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66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7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77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34" borderId="26" xfId="0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right" vertical="center"/>
    </xf>
    <xf numFmtId="0" fontId="3" fillId="34" borderId="26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14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68" fillId="0" borderId="13" xfId="0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68" fillId="0" borderId="14" xfId="0" applyFont="1" applyBorder="1" applyAlignment="1">
      <alignment/>
    </xf>
    <xf numFmtId="4" fontId="68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169" fontId="0" fillId="0" borderId="3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5" fillId="0" borderId="30" xfId="0" applyFont="1" applyBorder="1" applyAlignment="1">
      <alignment horizontal="left" vertical="center"/>
    </xf>
    <xf numFmtId="168" fontId="75" fillId="0" borderId="0" xfId="0" applyNumberFormat="1" applyFont="1" applyBorder="1" applyAlignment="1">
      <alignment vertical="center"/>
    </xf>
    <xf numFmtId="168" fontId="75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9" fillId="0" borderId="13" xfId="0" applyFont="1" applyBorder="1" applyAlignment="1">
      <alignment vertical="center"/>
    </xf>
    <xf numFmtId="169" fontId="69" fillId="0" borderId="0" xfId="0" applyNumberFormat="1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169" fontId="70" fillId="0" borderId="0" xfId="0" applyNumberFormat="1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5" fillId="0" borderId="21" xfId="0" applyFont="1" applyBorder="1" applyAlignment="1">
      <alignment horizontal="center" vertical="center"/>
    </xf>
    <xf numFmtId="168" fontId="75" fillId="0" borderId="21" xfId="0" applyNumberFormat="1" applyFont="1" applyBorder="1" applyAlignment="1">
      <alignment vertical="center"/>
    </xf>
    <xf numFmtId="168" fontId="75" fillId="0" borderId="2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0" fillId="0" borderId="30" xfId="0" applyFont="1" applyBorder="1" applyAlignment="1">
      <alignment vertical="center"/>
    </xf>
    <xf numFmtId="0" fontId="82" fillId="0" borderId="30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0" fillId="0" borderId="15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168" fontId="80" fillId="0" borderId="16" xfId="0" applyNumberFormat="1" applyFont="1" applyBorder="1" applyAlignment="1">
      <alignment/>
    </xf>
    <xf numFmtId="168" fontId="80" fillId="0" borderId="17" xfId="0" applyNumberFormat="1" applyFont="1" applyBorder="1" applyAlignment="1">
      <alignment/>
    </xf>
    <xf numFmtId="4" fontId="83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0" fillId="0" borderId="18" xfId="0" applyFont="1" applyBorder="1" applyAlignment="1">
      <alignment/>
    </xf>
    <xf numFmtId="0" fontId="80" fillId="0" borderId="0" xfId="0" applyFont="1" applyBorder="1" applyAlignment="1">
      <alignment/>
    </xf>
    <xf numFmtId="168" fontId="80" fillId="0" borderId="0" xfId="0" applyNumberFormat="1" applyFont="1" applyBorder="1" applyAlignment="1">
      <alignment/>
    </xf>
    <xf numFmtId="168" fontId="80" fillId="0" borderId="19" xfId="0" applyNumberFormat="1" applyFont="1" applyBorder="1" applyAlignment="1">
      <alignment/>
    </xf>
    <xf numFmtId="4" fontId="80" fillId="0" borderId="0" xfId="0" applyNumberFormat="1" applyFont="1" applyAlignment="1">
      <alignment vertical="center"/>
    </xf>
    <xf numFmtId="0" fontId="80" fillId="0" borderId="3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168" fontId="80" fillId="0" borderId="0" xfId="0" applyNumberFormat="1" applyFont="1" applyBorder="1" applyAlignment="1">
      <alignment vertical="center"/>
    </xf>
    <xf numFmtId="168" fontId="80" fillId="0" borderId="19" xfId="0" applyNumberFormat="1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4" fontId="84" fillId="0" borderId="0" xfId="0" applyNumberFormat="1" applyFont="1" applyFill="1" applyAlignment="1">
      <alignment vertical="center"/>
    </xf>
    <xf numFmtId="4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169" fontId="0" fillId="0" borderId="3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49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49" fontId="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0" fillId="0" borderId="30" xfId="0" applyFont="1" applyFill="1" applyBorder="1" applyAlignment="1" applyProtection="1">
      <alignment horizontal="center" vertical="center"/>
      <protection locked="0"/>
    </xf>
    <xf numFmtId="49" fontId="8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30" xfId="0" applyFont="1" applyFill="1" applyBorder="1" applyAlignment="1" applyProtection="1">
      <alignment horizontal="center" vertical="center" wrapText="1"/>
      <protection locked="0"/>
    </xf>
    <xf numFmtId="169" fontId="80" fillId="0" borderId="3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0" fillId="0" borderId="0" xfId="0" applyFont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30" xfId="0" applyFont="1" applyBorder="1" applyAlignment="1" applyProtection="1">
      <alignment horizontal="left" vertical="center" wrapText="1"/>
      <protection locked="0"/>
    </xf>
    <xf numFmtId="4" fontId="0" fillId="0" borderId="3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4" fontId="66" fillId="0" borderId="16" xfId="0" applyNumberFormat="1" applyFont="1" applyBorder="1" applyAlignment="1">
      <alignment/>
    </xf>
    <xf numFmtId="4" fontId="66" fillId="0" borderId="16" xfId="0" applyNumberFormat="1" applyFont="1" applyBorder="1" applyAlignment="1">
      <alignment vertical="center"/>
    </xf>
    <xf numFmtId="4" fontId="67" fillId="0" borderId="21" xfId="0" applyNumberFormat="1" applyFont="1" applyBorder="1" applyAlignment="1">
      <alignment/>
    </xf>
    <xf numFmtId="4" fontId="67" fillId="0" borderId="21" xfId="0" applyNumberFormat="1" applyFont="1" applyBorder="1" applyAlignment="1">
      <alignment vertical="center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4" fontId="67" fillId="0" borderId="29" xfId="0" applyNumberFormat="1" applyFont="1" applyBorder="1" applyAlignment="1">
      <alignment/>
    </xf>
    <xf numFmtId="4" fontId="67" fillId="0" borderId="29" xfId="0" applyNumberFormat="1" applyFont="1" applyBorder="1" applyAlignment="1">
      <alignment vertical="center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4" fontId="0" fillId="0" borderId="30" xfId="0" applyNumberFormat="1" applyFont="1" applyFill="1" applyBorder="1" applyAlignment="1" applyProtection="1">
      <alignment vertical="center"/>
      <protection locked="0"/>
    </xf>
    <xf numFmtId="0" fontId="80" fillId="0" borderId="30" xfId="0" applyFont="1" applyFill="1" applyBorder="1" applyAlignment="1" applyProtection="1">
      <alignment horizontal="left" vertical="center" wrapText="1"/>
      <protection locked="0"/>
    </xf>
    <xf numFmtId="4" fontId="80" fillId="0" borderId="30" xfId="0" applyNumberFormat="1" applyFont="1" applyFill="1" applyBorder="1" applyAlignment="1" applyProtection="1">
      <alignment vertical="center"/>
      <protection locked="0"/>
    </xf>
    <xf numFmtId="0" fontId="69" fillId="0" borderId="16" xfId="0" applyFont="1" applyBorder="1" applyAlignment="1">
      <alignment horizontal="left" vertical="center" wrapText="1"/>
    </xf>
    <xf numFmtId="0" fontId="69" fillId="0" borderId="16" xfId="0" applyFont="1" applyBorder="1" applyAlignment="1">
      <alignment vertical="center"/>
    </xf>
    <xf numFmtId="4" fontId="78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vertical="center"/>
    </xf>
    <xf numFmtId="4" fontId="66" fillId="0" borderId="0" xfId="0" applyNumberFormat="1" applyFont="1" applyBorder="1" applyAlignment="1">
      <alignment/>
    </xf>
    <xf numFmtId="4" fontId="6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4" fontId="78" fillId="34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/>
    </xf>
    <xf numFmtId="2" fontId="66" fillId="0" borderId="0" xfId="0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3" fillId="34" borderId="26" xfId="0" applyNumberFormat="1" applyFont="1" applyFill="1" applyBorder="1" applyAlignment="1">
      <alignment vertical="center"/>
    </xf>
    <xf numFmtId="4" fontId="3" fillId="34" borderId="3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4" fontId="75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2" fillId="33" borderId="0" xfId="36" applyFont="1" applyFill="1" applyAlignment="1" applyProtection="1">
      <alignment horizontal="center" vertical="center"/>
      <protection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73" fillId="35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7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50</xdr:row>
      <xdr:rowOff>142875</xdr:rowOff>
    </xdr:from>
    <xdr:to>
      <xdr:col>22</xdr:col>
      <xdr:colOff>57150</xdr:colOff>
      <xdr:row>56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8991600"/>
          <a:ext cx="18192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4"/>
  <sheetViews>
    <sheetView showGridLines="0" tabSelected="1" zoomScalePageLayoutView="0" workbookViewId="0" topLeftCell="H1">
      <pane ySplit="1" topLeftCell="A2" activePane="bottomLeft" state="frozen"/>
      <selection pane="topLeft" activeCell="A1" sqref="A1"/>
      <selection pane="bottomLeft" activeCell="AG63" sqref="AG63"/>
    </sheetView>
  </sheetViews>
  <sheetFormatPr defaultColWidth="9.33203125" defaultRowHeight="13.5"/>
  <cols>
    <col min="1" max="7" width="9.33203125" style="0" hidden="1" customWidth="1"/>
    <col min="9" max="9" width="1.66796875" style="0" customWidth="1"/>
    <col min="10" max="10" width="4.16015625" style="0" customWidth="1"/>
    <col min="11" max="11" width="4.33203125" style="0" customWidth="1"/>
    <col min="12" max="12" width="14.5" style="150" customWidth="1"/>
    <col min="13" max="14" width="11.16015625" style="0" customWidth="1"/>
    <col min="15" max="15" width="12.5" style="0" customWidth="1"/>
    <col min="16" max="16" width="7" style="0" customWidth="1"/>
    <col min="17" max="17" width="11" style="0" customWidth="1"/>
    <col min="18" max="18" width="11.5" style="0" customWidth="1"/>
    <col min="19" max="19" width="12" style="0" customWidth="1"/>
    <col min="20" max="21" width="6" style="0" customWidth="1"/>
    <col min="22" max="22" width="2" style="0" customWidth="1"/>
    <col min="23" max="23" width="12.5" style="0" customWidth="1"/>
    <col min="24" max="24" width="4.16015625" style="0" customWidth="1"/>
    <col min="25" max="25" width="1.66796875" style="0" customWidth="1"/>
    <col min="27" max="27" width="11" style="0" bestFit="1" customWidth="1"/>
    <col min="30" max="30" width="11.83203125" style="0" bestFit="1" customWidth="1"/>
  </cols>
  <sheetData>
    <row r="1" spans="1:25" ht="21.75" customHeight="1">
      <c r="A1" s="11"/>
      <c r="B1" s="11"/>
      <c r="C1" s="11"/>
      <c r="D1" s="11"/>
      <c r="E1" s="11"/>
      <c r="F1" s="11"/>
      <c r="G1" s="11"/>
      <c r="H1" s="11"/>
      <c r="I1" s="8"/>
      <c r="J1" s="8"/>
      <c r="K1" s="9" t="s">
        <v>0</v>
      </c>
      <c r="L1" s="131"/>
      <c r="M1" s="10" t="s">
        <v>41</v>
      </c>
      <c r="N1" s="10"/>
      <c r="O1" s="225" t="s">
        <v>42</v>
      </c>
      <c r="P1" s="225"/>
      <c r="Q1" s="225"/>
      <c r="R1" s="225"/>
      <c r="S1" s="10" t="s">
        <v>43</v>
      </c>
      <c r="T1" s="8"/>
      <c r="U1" s="8"/>
      <c r="V1" s="9" t="s">
        <v>44</v>
      </c>
      <c r="W1" s="8"/>
      <c r="X1" s="8"/>
      <c r="Y1" s="8"/>
    </row>
    <row r="2" spans="3:24" ht="36.75" customHeight="1">
      <c r="J2" s="226" t="s">
        <v>2</v>
      </c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9:25" ht="6.75" customHeight="1">
      <c r="I3" s="14"/>
      <c r="J3" s="15"/>
      <c r="K3" s="15"/>
      <c r="L3" s="13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</row>
    <row r="4" spans="9:25" ht="36.75" customHeight="1">
      <c r="I4" s="17"/>
      <c r="J4" s="208" t="s">
        <v>47</v>
      </c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18"/>
    </row>
    <row r="5" spans="9:25" ht="6.75" customHeight="1">
      <c r="I5" s="17"/>
      <c r="J5" s="19"/>
      <c r="K5" s="19"/>
      <c r="L5" s="13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8"/>
    </row>
    <row r="6" spans="9:25" ht="24.75" customHeight="1">
      <c r="I6" s="17"/>
      <c r="J6" s="19"/>
      <c r="K6" s="155" t="s">
        <v>7</v>
      </c>
      <c r="L6" s="133"/>
      <c r="M6" s="229" t="s">
        <v>284</v>
      </c>
      <c r="N6" s="230"/>
      <c r="O6" s="230"/>
      <c r="P6" s="230"/>
      <c r="Q6" s="230"/>
      <c r="R6" s="230"/>
      <c r="S6" s="230"/>
      <c r="T6" s="155"/>
      <c r="U6" s="155"/>
      <c r="V6" s="155"/>
      <c r="W6" s="155"/>
      <c r="X6" s="19"/>
      <c r="Y6" s="18"/>
    </row>
    <row r="7" spans="9:25" s="1" customFormat="1" ht="32.25" customHeight="1">
      <c r="I7" s="23"/>
      <c r="J7" s="24"/>
      <c r="K7" s="21" t="s">
        <v>48</v>
      </c>
      <c r="L7" s="134"/>
      <c r="M7" s="231" t="s">
        <v>289</v>
      </c>
      <c r="N7" s="232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</row>
    <row r="8" spans="9:25" s="1" customFormat="1" ht="14.25" customHeight="1">
      <c r="I8" s="23"/>
      <c r="J8" s="24"/>
      <c r="K8" s="165" t="s">
        <v>8</v>
      </c>
      <c r="L8" s="134"/>
      <c r="M8" s="20" t="s">
        <v>1</v>
      </c>
      <c r="N8" s="24"/>
      <c r="O8" s="24"/>
      <c r="P8" s="24"/>
      <c r="Q8" s="24"/>
      <c r="R8" s="24"/>
      <c r="S8" s="24"/>
      <c r="T8" s="165" t="s">
        <v>9</v>
      </c>
      <c r="U8" s="24"/>
      <c r="V8" s="20" t="s">
        <v>1</v>
      </c>
      <c r="W8" s="24"/>
      <c r="X8" s="24"/>
      <c r="Y8" s="25"/>
    </row>
    <row r="9" spans="9:25" s="1" customFormat="1" ht="14.25" customHeight="1">
      <c r="I9" s="23"/>
      <c r="J9" s="24"/>
      <c r="K9" s="165" t="s">
        <v>10</v>
      </c>
      <c r="L9" s="134"/>
      <c r="M9" s="20" t="s">
        <v>11</v>
      </c>
      <c r="N9" s="24"/>
      <c r="O9" s="24"/>
      <c r="P9" s="24"/>
      <c r="Q9" s="24"/>
      <c r="R9" s="24"/>
      <c r="S9" s="24"/>
      <c r="T9" s="165" t="s">
        <v>12</v>
      </c>
      <c r="U9" s="24"/>
      <c r="V9" s="163"/>
      <c r="W9" s="163"/>
      <c r="X9" s="24"/>
      <c r="Y9" s="25"/>
    </row>
    <row r="10" spans="9:25" s="1" customFormat="1" ht="10.5" customHeight="1">
      <c r="I10" s="23"/>
      <c r="J10" s="24"/>
      <c r="K10" s="24"/>
      <c r="L10" s="134"/>
      <c r="M10" s="24"/>
      <c r="N10" s="24"/>
      <c r="O10" s="24"/>
      <c r="P10" s="24"/>
      <c r="Q10" s="24"/>
      <c r="R10" s="24"/>
      <c r="S10" s="24"/>
      <c r="T10" s="24"/>
      <c r="U10" s="24"/>
      <c r="V10" s="94"/>
      <c r="W10" s="94"/>
      <c r="X10" s="24"/>
      <c r="Y10" s="25"/>
    </row>
    <row r="11" spans="9:25" s="1" customFormat="1" ht="14.25" customHeight="1">
      <c r="I11" s="23"/>
      <c r="J11" s="24"/>
      <c r="K11" s="165" t="s">
        <v>13</v>
      </c>
      <c r="L11" s="134"/>
      <c r="M11" s="24" t="s">
        <v>290</v>
      </c>
      <c r="N11" s="24"/>
      <c r="O11" s="24"/>
      <c r="P11" s="24"/>
      <c r="Q11" s="24"/>
      <c r="R11" s="24"/>
      <c r="S11" s="24"/>
      <c r="T11" s="165" t="s">
        <v>14</v>
      </c>
      <c r="U11" s="24"/>
      <c r="V11" s="228" t="s">
        <v>268</v>
      </c>
      <c r="W11" s="223"/>
      <c r="X11" s="24"/>
      <c r="Y11" s="25"/>
    </row>
    <row r="12" spans="9:25" s="1" customFormat="1" ht="18" customHeight="1">
      <c r="I12" s="23"/>
      <c r="J12" s="24"/>
      <c r="K12" s="24"/>
      <c r="L12" s="135"/>
      <c r="M12" s="24"/>
      <c r="N12" s="24"/>
      <c r="O12" s="24"/>
      <c r="P12" s="24"/>
      <c r="Q12" s="24"/>
      <c r="R12" s="24"/>
      <c r="S12" s="24"/>
      <c r="T12" s="165" t="s">
        <v>15</v>
      </c>
      <c r="U12" s="24"/>
      <c r="V12" s="223" t="s">
        <v>1</v>
      </c>
      <c r="W12" s="223"/>
      <c r="X12" s="24"/>
      <c r="Y12" s="25"/>
    </row>
    <row r="13" spans="9:25" s="1" customFormat="1" ht="6.75" customHeight="1">
      <c r="I13" s="23"/>
      <c r="J13" s="24"/>
      <c r="K13" s="24"/>
      <c r="L13" s="134"/>
      <c r="M13" s="24"/>
      <c r="N13" s="24"/>
      <c r="O13" s="24"/>
      <c r="P13" s="24"/>
      <c r="Q13" s="24"/>
      <c r="R13" s="24"/>
      <c r="S13" s="24"/>
      <c r="T13" s="24"/>
      <c r="U13" s="24"/>
      <c r="V13" s="94"/>
      <c r="W13" s="94"/>
      <c r="X13" s="24"/>
      <c r="Y13" s="25"/>
    </row>
    <row r="14" spans="9:25" s="1" customFormat="1" ht="14.25" customHeight="1">
      <c r="I14" s="23"/>
      <c r="J14" s="24"/>
      <c r="K14" s="165" t="s">
        <v>16</v>
      </c>
      <c r="L14" s="134"/>
      <c r="M14" s="24"/>
      <c r="N14" s="24"/>
      <c r="O14" s="24"/>
      <c r="P14" s="24"/>
      <c r="Q14" s="24"/>
      <c r="R14" s="24"/>
      <c r="S14" s="24"/>
      <c r="T14" s="165" t="s">
        <v>14</v>
      </c>
      <c r="U14" s="24"/>
      <c r="V14" s="223"/>
      <c r="W14" s="223"/>
      <c r="X14" s="24"/>
      <c r="Y14" s="25"/>
    </row>
    <row r="15" spans="9:25" s="1" customFormat="1" ht="18" customHeight="1">
      <c r="I15" s="23"/>
      <c r="J15" s="24"/>
      <c r="K15" s="24"/>
      <c r="L15" s="135"/>
      <c r="M15" s="24"/>
      <c r="N15" s="24"/>
      <c r="O15" s="24"/>
      <c r="P15" s="24"/>
      <c r="Q15" s="24"/>
      <c r="R15" s="24"/>
      <c r="S15" s="24"/>
      <c r="T15" s="165" t="s">
        <v>15</v>
      </c>
      <c r="U15" s="24"/>
      <c r="V15" s="223"/>
      <c r="W15" s="223"/>
      <c r="X15" s="24"/>
      <c r="Y15" s="25"/>
    </row>
    <row r="16" spans="9:25" s="1" customFormat="1" ht="6.75" customHeight="1">
      <c r="I16" s="23"/>
      <c r="J16" s="24"/>
      <c r="K16" s="24"/>
      <c r="L16" s="134"/>
      <c r="M16" s="24"/>
      <c r="N16" s="24"/>
      <c r="O16" s="24"/>
      <c r="P16" s="24"/>
      <c r="Q16" s="24"/>
      <c r="R16" s="24"/>
      <c r="S16" s="24"/>
      <c r="T16" s="24"/>
      <c r="U16" s="24"/>
      <c r="V16" s="94"/>
      <c r="W16" s="94"/>
      <c r="X16" s="24"/>
      <c r="Y16" s="25"/>
    </row>
    <row r="17" spans="9:25" s="1" customFormat="1" ht="14.25" customHeight="1">
      <c r="I17" s="23"/>
      <c r="J17" s="24"/>
      <c r="K17" s="165" t="s">
        <v>18</v>
      </c>
      <c r="L17" s="134"/>
      <c r="M17" s="24"/>
      <c r="N17" s="24"/>
      <c r="O17" s="24"/>
      <c r="P17" s="24"/>
      <c r="Q17" s="24"/>
      <c r="R17" s="24"/>
      <c r="S17" s="24"/>
      <c r="T17" s="165" t="s">
        <v>14</v>
      </c>
      <c r="U17" s="24"/>
      <c r="V17" s="223" t="s">
        <v>1</v>
      </c>
      <c r="W17" s="223"/>
      <c r="X17" s="24"/>
      <c r="Y17" s="25"/>
    </row>
    <row r="18" spans="1:25" s="1" customFormat="1" ht="18" customHeight="1">
      <c r="A18" s="122"/>
      <c r="B18" s="122"/>
      <c r="C18" s="122"/>
      <c r="D18" s="122"/>
      <c r="E18" s="122"/>
      <c r="F18" s="122"/>
      <c r="G18" s="122"/>
      <c r="H18" s="122"/>
      <c r="I18" s="23"/>
      <c r="J18" s="24"/>
      <c r="K18" s="24"/>
      <c r="L18" s="135"/>
      <c r="M18" s="24"/>
      <c r="N18" s="24"/>
      <c r="O18" s="24"/>
      <c r="P18" s="24"/>
      <c r="Q18" s="24"/>
      <c r="R18" s="24"/>
      <c r="S18" s="24"/>
      <c r="T18" s="165" t="s">
        <v>15</v>
      </c>
      <c r="U18" s="24"/>
      <c r="V18" s="223" t="s">
        <v>1</v>
      </c>
      <c r="W18" s="223"/>
      <c r="X18" s="24"/>
      <c r="Y18" s="25"/>
    </row>
    <row r="19" spans="1:25" s="1" customFormat="1" ht="6.75" customHeight="1">
      <c r="A19" s="122"/>
      <c r="B19" s="122"/>
      <c r="C19" s="122"/>
      <c r="D19" s="122"/>
      <c r="E19" s="122"/>
      <c r="F19" s="122"/>
      <c r="G19" s="122"/>
      <c r="H19" s="122"/>
      <c r="I19" s="23"/>
      <c r="J19" s="24"/>
      <c r="K19" s="24"/>
      <c r="L19" s="134"/>
      <c r="M19" s="24"/>
      <c r="N19" s="24"/>
      <c r="O19" s="24"/>
      <c r="P19" s="24"/>
      <c r="Q19" s="24"/>
      <c r="R19" s="24"/>
      <c r="S19" s="24"/>
      <c r="T19" s="24"/>
      <c r="U19" s="24"/>
      <c r="V19" s="94"/>
      <c r="W19" s="94"/>
      <c r="X19" s="24"/>
      <c r="Y19" s="25"/>
    </row>
    <row r="20" spans="1:25" s="1" customFormat="1" ht="14.25" customHeight="1">
      <c r="A20" s="122"/>
      <c r="B20" s="122"/>
      <c r="C20" s="122"/>
      <c r="D20" s="122"/>
      <c r="E20" s="122"/>
      <c r="F20" s="122"/>
      <c r="G20" s="122"/>
      <c r="H20" s="122"/>
      <c r="I20" s="23"/>
      <c r="J20" s="24"/>
      <c r="K20" s="165" t="s">
        <v>19</v>
      </c>
      <c r="L20" s="134"/>
      <c r="M20" s="24"/>
      <c r="N20" s="24"/>
      <c r="O20" s="24"/>
      <c r="P20" s="24"/>
      <c r="Q20" s="24"/>
      <c r="R20" s="24"/>
      <c r="S20" s="24"/>
      <c r="T20" s="165" t="s">
        <v>14</v>
      </c>
      <c r="U20" s="24"/>
      <c r="V20" s="223" t="s">
        <v>1</v>
      </c>
      <c r="W20" s="223"/>
      <c r="X20" s="24"/>
      <c r="Y20" s="25"/>
    </row>
    <row r="21" spans="1:25" s="1" customFormat="1" ht="18" customHeight="1">
      <c r="A21" s="123"/>
      <c r="B21" s="123"/>
      <c r="C21" s="123"/>
      <c r="D21" s="123"/>
      <c r="E21" s="123"/>
      <c r="F21" s="123"/>
      <c r="G21" s="123"/>
      <c r="H21" s="123"/>
      <c r="I21" s="23"/>
      <c r="J21" s="24"/>
      <c r="K21" s="24"/>
      <c r="L21" s="135"/>
      <c r="M21" s="24"/>
      <c r="N21" s="24"/>
      <c r="O21" s="24"/>
      <c r="P21" s="24"/>
      <c r="Q21" s="24"/>
      <c r="R21" s="24"/>
      <c r="S21" s="24"/>
      <c r="T21" s="165" t="s">
        <v>15</v>
      </c>
      <c r="U21" s="24"/>
      <c r="V21" s="223" t="s">
        <v>1</v>
      </c>
      <c r="W21" s="223"/>
      <c r="X21" s="24"/>
      <c r="Y21" s="25"/>
    </row>
    <row r="22" spans="1:25" s="1" customFormat="1" ht="6.75" customHeight="1">
      <c r="A22" s="124"/>
      <c r="B22" s="124"/>
      <c r="C22" s="124"/>
      <c r="D22" s="124"/>
      <c r="E22" s="124"/>
      <c r="F22" s="124"/>
      <c r="G22" s="124"/>
      <c r="H22" s="124"/>
      <c r="I22" s="23"/>
      <c r="J22" s="24"/>
      <c r="K22" s="24"/>
      <c r="L22" s="134"/>
      <c r="M22" s="24"/>
      <c r="N22" s="24"/>
      <c r="O22" s="24"/>
      <c r="P22" s="24"/>
      <c r="Q22" s="24"/>
      <c r="R22" s="24"/>
      <c r="S22" s="24"/>
      <c r="T22" s="24"/>
      <c r="U22" s="24"/>
      <c r="V22" s="94"/>
      <c r="W22" s="94"/>
      <c r="X22" s="24"/>
      <c r="Y22" s="25"/>
    </row>
    <row r="23" spans="1:25" s="1" customFormat="1" ht="14.25" customHeight="1">
      <c r="A23" s="124"/>
      <c r="B23" s="124"/>
      <c r="C23" s="124"/>
      <c r="D23" s="124"/>
      <c r="E23" s="124"/>
      <c r="F23" s="124"/>
      <c r="G23" s="124"/>
      <c r="H23" s="124"/>
      <c r="I23" s="23"/>
      <c r="J23" s="24"/>
      <c r="K23" s="165" t="s">
        <v>20</v>
      </c>
      <c r="L23" s="134"/>
      <c r="M23" s="24"/>
      <c r="N23" s="24"/>
      <c r="O23" s="24"/>
      <c r="P23" s="24"/>
      <c r="Q23" s="24"/>
      <c r="R23" s="24"/>
      <c r="S23" s="24"/>
      <c r="T23" s="24"/>
      <c r="U23" s="24"/>
      <c r="V23" s="94"/>
      <c r="W23" s="94"/>
      <c r="X23" s="24"/>
      <c r="Y23" s="25"/>
    </row>
    <row r="24" spans="1:25" s="1" customFormat="1" ht="16.5" customHeight="1">
      <c r="A24" s="123"/>
      <c r="B24" s="123"/>
      <c r="C24" s="123"/>
      <c r="D24" s="123"/>
      <c r="E24" s="123"/>
      <c r="F24" s="123"/>
      <c r="G24" s="123"/>
      <c r="H24" s="123"/>
      <c r="I24" s="23"/>
      <c r="J24" s="24"/>
      <c r="K24" s="24"/>
      <c r="L24" s="224" t="s">
        <v>1</v>
      </c>
      <c r="M24" s="224"/>
      <c r="N24" s="224"/>
      <c r="O24" s="224"/>
      <c r="P24" s="224"/>
      <c r="Q24" s="224"/>
      <c r="R24" s="224"/>
      <c r="S24" s="224"/>
      <c r="T24" s="24"/>
      <c r="U24" s="24"/>
      <c r="V24" s="24"/>
      <c r="W24" s="24"/>
      <c r="X24" s="24"/>
      <c r="Y24" s="25"/>
    </row>
    <row r="25" spans="1:25" s="1" customFormat="1" ht="6.75" customHeight="1">
      <c r="A25" s="123"/>
      <c r="B25" s="123"/>
      <c r="C25" s="123"/>
      <c r="D25" s="123"/>
      <c r="E25" s="123"/>
      <c r="F25" s="123"/>
      <c r="G25" s="123"/>
      <c r="H25" s="123"/>
      <c r="I25" s="23"/>
      <c r="J25" s="24"/>
      <c r="K25" s="24"/>
      <c r="L25" s="13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</row>
    <row r="26" spans="1:25" s="1" customFormat="1" ht="6.75" customHeight="1">
      <c r="A26" s="123"/>
      <c r="B26" s="123"/>
      <c r="C26" s="123"/>
      <c r="D26" s="123"/>
      <c r="E26" s="123"/>
      <c r="F26" s="123"/>
      <c r="G26" s="123"/>
      <c r="H26" s="123"/>
      <c r="I26" s="23"/>
      <c r="J26" s="24"/>
      <c r="K26" s="30"/>
      <c r="L26" s="136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4"/>
      <c r="Y26" s="25"/>
    </row>
    <row r="27" spans="1:25" s="1" customFormat="1" ht="14.25" customHeight="1">
      <c r="A27" s="123"/>
      <c r="B27" s="123"/>
      <c r="C27" s="123"/>
      <c r="D27" s="123"/>
      <c r="E27" s="123"/>
      <c r="F27" s="123"/>
      <c r="G27" s="123"/>
      <c r="H27" s="123"/>
      <c r="I27" s="23"/>
      <c r="J27" s="24"/>
      <c r="K27" s="50" t="s">
        <v>49</v>
      </c>
      <c r="L27" s="134"/>
      <c r="M27" s="24"/>
      <c r="N27" s="24"/>
      <c r="O27" s="24"/>
      <c r="P27" s="24"/>
      <c r="Q27" s="24"/>
      <c r="R27" s="24"/>
      <c r="S27" s="24"/>
      <c r="T27" s="221">
        <f>U95</f>
        <v>0</v>
      </c>
      <c r="U27" s="221"/>
      <c r="V27" s="221"/>
      <c r="W27" s="221"/>
      <c r="X27" s="24"/>
      <c r="Y27" s="25"/>
    </row>
    <row r="28" spans="1:25" s="1" customFormat="1" ht="14.25" customHeight="1">
      <c r="A28" s="123"/>
      <c r="B28" s="123"/>
      <c r="C28" s="123"/>
      <c r="D28" s="123"/>
      <c r="E28" s="123"/>
      <c r="F28" s="123"/>
      <c r="G28" s="123"/>
      <c r="H28" s="123"/>
      <c r="I28" s="23"/>
      <c r="J28" s="24"/>
      <c r="K28" s="158" t="s">
        <v>50</v>
      </c>
      <c r="L28" s="134"/>
      <c r="M28" s="24"/>
      <c r="N28" s="24"/>
      <c r="O28" s="24"/>
      <c r="P28" s="24"/>
      <c r="Q28" s="24"/>
      <c r="R28" s="24"/>
      <c r="S28" s="24"/>
      <c r="T28" s="221">
        <f>U106</f>
        <v>0</v>
      </c>
      <c r="U28" s="221"/>
      <c r="V28" s="221"/>
      <c r="W28" s="221"/>
      <c r="X28" s="24"/>
      <c r="Y28" s="25"/>
    </row>
    <row r="29" spans="1:25" s="1" customFormat="1" ht="6.75" customHeight="1">
      <c r="A29" s="123"/>
      <c r="B29" s="123"/>
      <c r="C29" s="123"/>
      <c r="D29" s="123"/>
      <c r="E29" s="123"/>
      <c r="F29" s="123"/>
      <c r="G29" s="123"/>
      <c r="H29" s="123"/>
      <c r="I29" s="23"/>
      <c r="J29" s="24"/>
      <c r="K29" s="24"/>
      <c r="L29" s="13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1:25" s="1" customFormat="1" ht="24.75" customHeight="1">
      <c r="A30" s="123"/>
      <c r="B30" s="123"/>
      <c r="C30" s="123"/>
      <c r="D30" s="123"/>
      <c r="E30" s="123"/>
      <c r="F30" s="123"/>
      <c r="G30" s="123"/>
      <c r="H30" s="123"/>
      <c r="I30" s="23"/>
      <c r="J30" s="24"/>
      <c r="K30" s="51" t="s">
        <v>21</v>
      </c>
      <c r="L30" s="134"/>
      <c r="M30" s="24"/>
      <c r="N30" s="24"/>
      <c r="O30" s="24"/>
      <c r="P30" s="24"/>
      <c r="Q30" s="24"/>
      <c r="R30" s="24"/>
      <c r="S30" s="24"/>
      <c r="T30" s="222">
        <f>T27+T28</f>
        <v>0</v>
      </c>
      <c r="U30" s="197"/>
      <c r="V30" s="197"/>
      <c r="W30" s="197"/>
      <c r="X30" s="24"/>
      <c r="Y30" s="25"/>
    </row>
    <row r="31" spans="1:25" s="1" customFormat="1" ht="6.75" customHeight="1">
      <c r="A31" s="123"/>
      <c r="B31" s="123"/>
      <c r="C31" s="123"/>
      <c r="D31" s="123"/>
      <c r="E31" s="123"/>
      <c r="F31" s="123"/>
      <c r="G31" s="123"/>
      <c r="H31" s="123"/>
      <c r="I31" s="23"/>
      <c r="J31" s="24"/>
      <c r="K31" s="30"/>
      <c r="L31" s="136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4"/>
      <c r="Y31" s="25"/>
    </row>
    <row r="32" spans="1:25" s="1" customFormat="1" ht="14.25" customHeight="1">
      <c r="A32" s="123"/>
      <c r="B32" s="123"/>
      <c r="C32" s="123"/>
      <c r="D32" s="123"/>
      <c r="E32" s="123"/>
      <c r="F32" s="123"/>
      <c r="G32" s="123"/>
      <c r="H32" s="123"/>
      <c r="I32" s="23"/>
      <c r="J32" s="24"/>
      <c r="K32" s="26" t="s">
        <v>22</v>
      </c>
      <c r="L32" s="28" t="s">
        <v>23</v>
      </c>
      <c r="M32" s="27">
        <v>0.21</v>
      </c>
      <c r="N32" s="52" t="s">
        <v>24</v>
      </c>
      <c r="O32" s="220">
        <f>T27</f>
        <v>0</v>
      </c>
      <c r="P32" s="197"/>
      <c r="Q32" s="197"/>
      <c r="R32" s="24"/>
      <c r="S32" s="24"/>
      <c r="T32" s="220">
        <f>T30*0.21</f>
        <v>0</v>
      </c>
      <c r="U32" s="197"/>
      <c r="V32" s="197"/>
      <c r="W32" s="197"/>
      <c r="X32" s="24"/>
      <c r="Y32" s="25"/>
    </row>
    <row r="33" spans="1:25" s="1" customFormat="1" ht="14.25" customHeight="1">
      <c r="A33" s="95"/>
      <c r="B33" s="95"/>
      <c r="C33" s="95"/>
      <c r="D33" s="95"/>
      <c r="E33" s="95"/>
      <c r="F33" s="95"/>
      <c r="G33" s="95"/>
      <c r="H33" s="95"/>
      <c r="I33" s="23"/>
      <c r="J33" s="24"/>
      <c r="K33" s="24"/>
      <c r="L33" s="28"/>
      <c r="M33" s="27"/>
      <c r="N33" s="52"/>
      <c r="O33" s="220"/>
      <c r="P33" s="197"/>
      <c r="Q33" s="197"/>
      <c r="R33" s="24"/>
      <c r="S33" s="24"/>
      <c r="T33" s="220"/>
      <c r="U33" s="197"/>
      <c r="V33" s="197"/>
      <c r="W33" s="197"/>
      <c r="X33" s="24"/>
      <c r="Y33" s="25"/>
    </row>
    <row r="34" spans="1:25" s="1" customFormat="1" ht="14.25" customHeight="1" hidden="1">
      <c r="A34" s="95"/>
      <c r="B34" s="95"/>
      <c r="C34" s="95"/>
      <c r="D34" s="95"/>
      <c r="E34" s="95"/>
      <c r="F34" s="95"/>
      <c r="G34" s="95"/>
      <c r="H34" s="95"/>
      <c r="I34" s="23"/>
      <c r="J34" s="24"/>
      <c r="K34" s="24"/>
      <c r="L34" s="28" t="s">
        <v>25</v>
      </c>
      <c r="M34" s="27">
        <v>0.21</v>
      </c>
      <c r="N34" s="52" t="s">
        <v>24</v>
      </c>
      <c r="O34" s="220" t="e">
        <f>ROUND((SUM(#REF!)+SUM(#REF!)),2)</f>
        <v>#REF!</v>
      </c>
      <c r="P34" s="197"/>
      <c r="Q34" s="197"/>
      <c r="R34" s="24"/>
      <c r="S34" s="24"/>
      <c r="T34" s="220">
        <v>0</v>
      </c>
      <c r="U34" s="197"/>
      <c r="V34" s="197"/>
      <c r="W34" s="197"/>
      <c r="X34" s="24"/>
      <c r="Y34" s="25"/>
    </row>
    <row r="35" spans="1:25" s="1" customFormat="1" ht="14.25" customHeight="1" hidden="1">
      <c r="A35" s="95"/>
      <c r="B35" s="95"/>
      <c r="C35" s="95"/>
      <c r="D35" s="95"/>
      <c r="E35" s="95"/>
      <c r="F35" s="95"/>
      <c r="G35" s="95"/>
      <c r="H35" s="95"/>
      <c r="I35" s="23"/>
      <c r="J35" s="24"/>
      <c r="K35" s="24"/>
      <c r="L35" s="28" t="s">
        <v>26</v>
      </c>
      <c r="M35" s="27">
        <v>0.15</v>
      </c>
      <c r="N35" s="52" t="s">
        <v>24</v>
      </c>
      <c r="O35" s="220" t="e">
        <f>ROUND((SUM(#REF!)+SUM(#REF!)),2)</f>
        <v>#REF!</v>
      </c>
      <c r="P35" s="197"/>
      <c r="Q35" s="197"/>
      <c r="R35" s="24"/>
      <c r="S35" s="24"/>
      <c r="T35" s="220">
        <v>0</v>
      </c>
      <c r="U35" s="197"/>
      <c r="V35" s="197"/>
      <c r="W35" s="197"/>
      <c r="X35" s="24"/>
      <c r="Y35" s="25"/>
    </row>
    <row r="36" spans="1:25" s="1" customFormat="1" ht="14.25" customHeight="1" hidden="1">
      <c r="A36" s="95"/>
      <c r="B36" s="95"/>
      <c r="C36" s="95"/>
      <c r="D36" s="95"/>
      <c r="E36" s="95"/>
      <c r="F36" s="95"/>
      <c r="G36" s="95"/>
      <c r="H36" s="95"/>
      <c r="I36" s="23"/>
      <c r="J36" s="24"/>
      <c r="K36" s="24"/>
      <c r="L36" s="28" t="s">
        <v>27</v>
      </c>
      <c r="M36" s="27">
        <v>0</v>
      </c>
      <c r="N36" s="52" t="s">
        <v>24</v>
      </c>
      <c r="O36" s="220" t="e">
        <f>ROUND((SUM(#REF!)+SUM(#REF!)),2)</f>
        <v>#REF!</v>
      </c>
      <c r="P36" s="197"/>
      <c r="Q36" s="197"/>
      <c r="R36" s="24"/>
      <c r="S36" s="24"/>
      <c r="T36" s="220">
        <v>0</v>
      </c>
      <c r="U36" s="197"/>
      <c r="V36" s="197"/>
      <c r="W36" s="197"/>
      <c r="X36" s="24"/>
      <c r="Y36" s="25"/>
    </row>
    <row r="37" spans="1:25" s="1" customFormat="1" ht="6.75" customHeight="1">
      <c r="A37" s="95"/>
      <c r="B37" s="95"/>
      <c r="C37" s="95"/>
      <c r="D37" s="95"/>
      <c r="E37" s="95"/>
      <c r="F37" s="95"/>
      <c r="G37" s="95"/>
      <c r="H37" s="95"/>
      <c r="I37" s="23"/>
      <c r="J37" s="24"/>
      <c r="K37" s="24"/>
      <c r="L37" s="13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</row>
    <row r="38" spans="1:25" s="1" customFormat="1" ht="24.75" customHeight="1">
      <c r="A38" s="95"/>
      <c r="B38" s="95"/>
      <c r="C38" s="95"/>
      <c r="D38" s="95"/>
      <c r="E38" s="95"/>
      <c r="F38" s="95"/>
      <c r="G38" s="95"/>
      <c r="H38" s="95"/>
      <c r="I38" s="23"/>
      <c r="J38" s="169"/>
      <c r="K38" s="53" t="s">
        <v>28</v>
      </c>
      <c r="L38" s="137"/>
      <c r="M38" s="45"/>
      <c r="N38" s="54" t="s">
        <v>29</v>
      </c>
      <c r="O38" s="55" t="s">
        <v>30</v>
      </c>
      <c r="P38" s="45"/>
      <c r="Q38" s="45"/>
      <c r="R38" s="45"/>
      <c r="S38" s="215">
        <f>T30+T32</f>
        <v>0</v>
      </c>
      <c r="T38" s="215"/>
      <c r="U38" s="215"/>
      <c r="V38" s="215"/>
      <c r="W38" s="216"/>
      <c r="X38" s="169"/>
      <c r="Y38" s="25"/>
    </row>
    <row r="39" spans="1:25" s="1" customFormat="1" ht="14.25" customHeight="1">
      <c r="A39" s="95"/>
      <c r="B39" s="95"/>
      <c r="C39" s="95"/>
      <c r="D39" s="95"/>
      <c r="E39" s="95"/>
      <c r="F39" s="95"/>
      <c r="G39" s="95"/>
      <c r="H39" s="95"/>
      <c r="I39" s="23"/>
      <c r="J39" s="24"/>
      <c r="K39" s="24"/>
      <c r="L39" s="13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</row>
    <row r="40" spans="1:25" s="1" customFormat="1" ht="14.25" customHeight="1">
      <c r="A40" s="95"/>
      <c r="B40" s="95"/>
      <c r="C40" s="95"/>
      <c r="D40" s="95"/>
      <c r="E40" s="95"/>
      <c r="F40" s="95"/>
      <c r="G40" s="95"/>
      <c r="H40" s="95"/>
      <c r="I40" s="23"/>
      <c r="J40" s="24"/>
      <c r="K40" s="24"/>
      <c r="L40" s="13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</row>
    <row r="41" spans="1:25" ht="13.5">
      <c r="A41" s="99"/>
      <c r="B41" s="99"/>
      <c r="C41" s="99"/>
      <c r="D41" s="99"/>
      <c r="E41" s="99"/>
      <c r="F41" s="99"/>
      <c r="G41" s="99"/>
      <c r="H41" s="99"/>
      <c r="I41" s="17"/>
      <c r="J41" s="19"/>
      <c r="K41" s="19"/>
      <c r="L41" s="133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8"/>
    </row>
    <row r="42" spans="1:25" ht="13.5">
      <c r="A42" s="99"/>
      <c r="B42" s="99"/>
      <c r="C42" s="99"/>
      <c r="D42" s="99"/>
      <c r="E42" s="99"/>
      <c r="F42" s="99"/>
      <c r="G42" s="99"/>
      <c r="H42" s="99"/>
      <c r="I42" s="17"/>
      <c r="J42" s="19"/>
      <c r="K42" s="19"/>
      <c r="L42" s="133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8"/>
    </row>
    <row r="43" spans="1:25" ht="13.5">
      <c r="A43" s="99"/>
      <c r="B43" s="99"/>
      <c r="C43" s="99"/>
      <c r="D43" s="99"/>
      <c r="E43" s="99"/>
      <c r="F43" s="99"/>
      <c r="G43" s="99"/>
      <c r="H43" s="99"/>
      <c r="I43" s="17"/>
      <c r="J43" s="19"/>
      <c r="K43" s="19"/>
      <c r="L43" s="133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8"/>
    </row>
    <row r="44" spans="1:25" ht="13.5">
      <c r="A44" s="99"/>
      <c r="B44" s="99"/>
      <c r="C44" s="99"/>
      <c r="D44" s="99"/>
      <c r="E44" s="99"/>
      <c r="F44" s="99"/>
      <c r="G44" s="99"/>
      <c r="H44" s="99"/>
      <c r="I44" s="17"/>
      <c r="J44" s="19"/>
      <c r="K44" s="19"/>
      <c r="L44" s="133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8"/>
    </row>
    <row r="45" spans="1:25" ht="13.5">
      <c r="A45" s="99"/>
      <c r="B45" s="99"/>
      <c r="C45" s="99"/>
      <c r="D45" s="99"/>
      <c r="E45" s="99"/>
      <c r="F45" s="99"/>
      <c r="G45" s="99"/>
      <c r="H45" s="99"/>
      <c r="I45" s="17"/>
      <c r="J45" s="19"/>
      <c r="K45" s="19"/>
      <c r="L45" s="133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8"/>
    </row>
    <row r="46" spans="1:25" ht="13.5">
      <c r="A46" s="99"/>
      <c r="B46" s="99"/>
      <c r="C46" s="99"/>
      <c r="D46" s="99"/>
      <c r="E46" s="99"/>
      <c r="F46" s="99"/>
      <c r="G46" s="99"/>
      <c r="H46" s="99"/>
      <c r="I46" s="17"/>
      <c r="J46" s="19"/>
      <c r="K46" s="19"/>
      <c r="L46" s="133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8"/>
    </row>
    <row r="47" spans="1:25" ht="13.5">
      <c r="A47" s="99"/>
      <c r="B47" s="99"/>
      <c r="C47" s="99"/>
      <c r="D47" s="99"/>
      <c r="E47" s="99"/>
      <c r="F47" s="99"/>
      <c r="G47" s="99"/>
      <c r="H47" s="99"/>
      <c r="I47" s="17"/>
      <c r="J47" s="19"/>
      <c r="K47" s="19"/>
      <c r="L47" s="13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8"/>
    </row>
    <row r="48" spans="9:25" ht="13.5">
      <c r="I48" s="17"/>
      <c r="J48" s="19"/>
      <c r="K48" s="19"/>
      <c r="L48" s="13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8"/>
    </row>
    <row r="49" spans="9:25" ht="13.5">
      <c r="I49" s="17"/>
      <c r="J49" s="19"/>
      <c r="K49" s="19"/>
      <c r="L49" s="13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8"/>
    </row>
    <row r="50" spans="9:25" s="1" customFormat="1" ht="15">
      <c r="I50" s="23"/>
      <c r="J50" s="24"/>
      <c r="K50" s="29" t="s">
        <v>31</v>
      </c>
      <c r="L50" s="136"/>
      <c r="M50" s="30"/>
      <c r="N50" s="30"/>
      <c r="O50" s="31"/>
      <c r="P50" s="24"/>
      <c r="Q50" s="29" t="s">
        <v>32</v>
      </c>
      <c r="R50" s="30"/>
      <c r="S50" s="30"/>
      <c r="T50" s="30"/>
      <c r="U50" s="30"/>
      <c r="V50" s="30"/>
      <c r="W50" s="31"/>
      <c r="X50" s="24"/>
      <c r="Y50" s="25"/>
    </row>
    <row r="51" spans="9:25" ht="13.5">
      <c r="I51" s="17"/>
      <c r="J51" s="19"/>
      <c r="K51" s="32"/>
      <c r="L51" s="133"/>
      <c r="M51" s="19"/>
      <c r="N51" s="19"/>
      <c r="O51" s="33"/>
      <c r="P51" s="19"/>
      <c r="Q51" s="32"/>
      <c r="R51" s="19"/>
      <c r="S51" s="19"/>
      <c r="T51" s="19"/>
      <c r="U51" s="19"/>
      <c r="V51" s="19"/>
      <c r="W51" s="33"/>
      <c r="X51" s="19"/>
      <c r="Y51" s="18"/>
    </row>
    <row r="52" spans="9:25" ht="13.5">
      <c r="I52" s="17"/>
      <c r="J52" s="19"/>
      <c r="K52" s="32"/>
      <c r="L52" s="133"/>
      <c r="M52" s="19"/>
      <c r="N52" s="19"/>
      <c r="O52" s="33"/>
      <c r="P52" s="19"/>
      <c r="Q52" s="32"/>
      <c r="R52" s="19"/>
      <c r="S52" s="19"/>
      <c r="T52" s="19"/>
      <c r="U52" s="19"/>
      <c r="V52" s="19"/>
      <c r="W52" s="33"/>
      <c r="X52" s="19"/>
      <c r="Y52" s="18"/>
    </row>
    <row r="53" spans="9:25" ht="13.5">
      <c r="I53" s="17"/>
      <c r="J53" s="19"/>
      <c r="K53" s="32"/>
      <c r="L53" s="133"/>
      <c r="M53" s="19"/>
      <c r="N53" s="19"/>
      <c r="O53" s="33"/>
      <c r="P53" s="19"/>
      <c r="Q53" s="32"/>
      <c r="R53" s="19"/>
      <c r="S53" s="19"/>
      <c r="T53" s="19"/>
      <c r="U53" s="19"/>
      <c r="V53" s="19"/>
      <c r="W53" s="33"/>
      <c r="X53" s="19"/>
      <c r="Y53" s="18"/>
    </row>
    <row r="54" spans="9:25" ht="13.5">
      <c r="I54" s="17"/>
      <c r="J54" s="19"/>
      <c r="K54" s="32"/>
      <c r="L54" s="133"/>
      <c r="M54" s="19"/>
      <c r="N54" s="19"/>
      <c r="O54" s="33"/>
      <c r="P54" s="19"/>
      <c r="Q54" s="32"/>
      <c r="R54" s="19"/>
      <c r="S54" s="19"/>
      <c r="T54" s="19"/>
      <c r="U54" s="19"/>
      <c r="V54" s="19"/>
      <c r="W54" s="33"/>
      <c r="X54" s="19"/>
      <c r="Y54" s="18"/>
    </row>
    <row r="55" spans="9:25" ht="13.5">
      <c r="I55" s="17"/>
      <c r="J55" s="19"/>
      <c r="K55" s="32"/>
      <c r="L55" s="133"/>
      <c r="M55" s="19"/>
      <c r="N55" s="19"/>
      <c r="O55" s="33"/>
      <c r="P55" s="19"/>
      <c r="Q55" s="32"/>
      <c r="R55" s="19"/>
      <c r="S55" s="19"/>
      <c r="T55" s="19"/>
      <c r="U55" s="19"/>
      <c r="V55" s="19"/>
      <c r="W55" s="33"/>
      <c r="X55" s="19"/>
      <c r="Y55" s="18"/>
    </row>
    <row r="56" spans="9:25" ht="13.5">
      <c r="I56" s="17"/>
      <c r="J56" s="19"/>
      <c r="K56" s="32"/>
      <c r="L56" s="133"/>
      <c r="M56" s="19"/>
      <c r="N56" s="19"/>
      <c r="O56" s="33"/>
      <c r="P56" s="19"/>
      <c r="Q56" s="32"/>
      <c r="R56" s="19"/>
      <c r="S56" s="19"/>
      <c r="T56" s="19"/>
      <c r="U56" s="19"/>
      <c r="V56" s="19"/>
      <c r="W56" s="33"/>
      <c r="X56" s="19"/>
      <c r="Y56" s="18"/>
    </row>
    <row r="57" spans="9:25" ht="13.5">
      <c r="I57" s="17"/>
      <c r="J57" s="19"/>
      <c r="K57" s="32"/>
      <c r="L57" s="133"/>
      <c r="M57" s="19"/>
      <c r="N57" s="19"/>
      <c r="O57" s="33"/>
      <c r="P57" s="19"/>
      <c r="Q57" s="32"/>
      <c r="R57" s="19"/>
      <c r="S57" s="19"/>
      <c r="T57" s="19"/>
      <c r="U57" s="19"/>
      <c r="V57" s="19"/>
      <c r="W57" s="33"/>
      <c r="X57" s="19"/>
      <c r="Y57" s="18"/>
    </row>
    <row r="58" spans="9:25" ht="13.5">
      <c r="I58" s="17"/>
      <c r="J58" s="19"/>
      <c r="K58" s="32"/>
      <c r="L58" s="133"/>
      <c r="M58" s="19"/>
      <c r="N58" s="19"/>
      <c r="O58" s="33"/>
      <c r="P58" s="19"/>
      <c r="Q58" s="32"/>
      <c r="R58" s="19"/>
      <c r="S58" s="19"/>
      <c r="T58" s="19"/>
      <c r="U58" s="19"/>
      <c r="V58" s="19"/>
      <c r="W58" s="33"/>
      <c r="X58" s="19"/>
      <c r="Y58" s="18"/>
    </row>
    <row r="59" spans="9:25" s="1" customFormat="1" ht="15">
      <c r="I59" s="23"/>
      <c r="J59" s="24"/>
      <c r="K59" s="34" t="s">
        <v>33</v>
      </c>
      <c r="L59" s="138"/>
      <c r="M59" s="35"/>
      <c r="N59" s="36" t="s">
        <v>34</v>
      </c>
      <c r="O59" s="37"/>
      <c r="P59" s="24"/>
      <c r="Q59" s="34" t="s">
        <v>33</v>
      </c>
      <c r="R59" s="35"/>
      <c r="S59" s="35"/>
      <c r="T59" s="35"/>
      <c r="U59" s="36" t="s">
        <v>34</v>
      </c>
      <c r="V59" s="35"/>
      <c r="W59" s="37"/>
      <c r="X59" s="24"/>
      <c r="Y59" s="25"/>
    </row>
    <row r="60" spans="9:25" ht="13.5">
      <c r="I60" s="17"/>
      <c r="J60" s="19"/>
      <c r="K60" s="19"/>
      <c r="L60" s="133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8"/>
    </row>
    <row r="61" spans="9:25" s="1" customFormat="1" ht="15">
      <c r="I61" s="23"/>
      <c r="J61" s="24"/>
      <c r="K61" s="29" t="s">
        <v>35</v>
      </c>
      <c r="L61" s="136"/>
      <c r="M61" s="30"/>
      <c r="N61" s="30"/>
      <c r="O61" s="31"/>
      <c r="P61" s="24"/>
      <c r="Q61" s="29" t="s">
        <v>36</v>
      </c>
      <c r="R61" s="30"/>
      <c r="S61" s="30"/>
      <c r="T61" s="30"/>
      <c r="U61" s="30"/>
      <c r="V61" s="30"/>
      <c r="W61" s="31"/>
      <c r="X61" s="24"/>
      <c r="Y61" s="25"/>
    </row>
    <row r="62" spans="9:25" ht="13.5">
      <c r="I62" s="17"/>
      <c r="J62" s="19"/>
      <c r="K62" s="32"/>
      <c r="L62" s="133"/>
      <c r="M62" s="19"/>
      <c r="N62" s="19"/>
      <c r="O62" s="33"/>
      <c r="P62" s="19"/>
      <c r="Q62" s="32"/>
      <c r="R62" s="19"/>
      <c r="S62" s="19"/>
      <c r="T62" s="19"/>
      <c r="U62" s="19"/>
      <c r="V62" s="19"/>
      <c r="W62" s="33"/>
      <c r="X62" s="19"/>
      <c r="Y62" s="18"/>
    </row>
    <row r="63" spans="9:25" ht="13.5">
      <c r="I63" s="17"/>
      <c r="J63" s="19"/>
      <c r="K63" s="32"/>
      <c r="L63" s="133"/>
      <c r="M63" s="19"/>
      <c r="N63" s="19"/>
      <c r="O63" s="33"/>
      <c r="P63" s="19"/>
      <c r="Q63" s="32"/>
      <c r="R63" s="19"/>
      <c r="S63" s="19"/>
      <c r="T63" s="19"/>
      <c r="U63" s="19"/>
      <c r="V63" s="19"/>
      <c r="W63" s="33"/>
      <c r="X63" s="19"/>
      <c r="Y63" s="18"/>
    </row>
    <row r="64" spans="9:25" ht="13.5">
      <c r="I64" s="17"/>
      <c r="J64" s="19"/>
      <c r="K64" s="32"/>
      <c r="L64" s="133"/>
      <c r="M64" s="19"/>
      <c r="N64" s="19"/>
      <c r="O64" s="33"/>
      <c r="P64" s="19"/>
      <c r="Q64" s="32"/>
      <c r="R64" s="19"/>
      <c r="S64" s="19"/>
      <c r="T64" s="19"/>
      <c r="U64" s="19"/>
      <c r="V64" s="19"/>
      <c r="W64" s="33"/>
      <c r="X64" s="19"/>
      <c r="Y64" s="18"/>
    </row>
    <row r="65" spans="9:25" ht="13.5">
      <c r="I65" s="17"/>
      <c r="J65" s="19"/>
      <c r="K65" s="32"/>
      <c r="L65" s="133"/>
      <c r="M65" s="19"/>
      <c r="N65" s="19"/>
      <c r="O65" s="33"/>
      <c r="P65" s="19"/>
      <c r="Q65" s="32"/>
      <c r="R65" s="19"/>
      <c r="S65" s="19"/>
      <c r="T65" s="19"/>
      <c r="U65" s="19"/>
      <c r="V65" s="19"/>
      <c r="W65" s="33"/>
      <c r="X65" s="19"/>
      <c r="Y65" s="18"/>
    </row>
    <row r="66" spans="9:25" ht="13.5">
      <c r="I66" s="17"/>
      <c r="J66" s="19"/>
      <c r="K66" s="32"/>
      <c r="L66" s="133"/>
      <c r="M66" s="19"/>
      <c r="N66" s="19"/>
      <c r="O66" s="33"/>
      <c r="P66" s="19"/>
      <c r="Q66" s="32"/>
      <c r="R66" s="19"/>
      <c r="S66" s="19"/>
      <c r="T66" s="19"/>
      <c r="U66" s="19"/>
      <c r="V66" s="19"/>
      <c r="W66" s="33"/>
      <c r="X66" s="19"/>
      <c r="Y66" s="18"/>
    </row>
    <row r="67" spans="9:25" ht="13.5">
      <c r="I67" s="17"/>
      <c r="J67" s="19"/>
      <c r="K67" s="32"/>
      <c r="L67" s="133"/>
      <c r="M67" s="19"/>
      <c r="N67" s="19"/>
      <c r="O67" s="33"/>
      <c r="P67" s="19"/>
      <c r="Q67" s="32"/>
      <c r="R67" s="19"/>
      <c r="S67" s="19"/>
      <c r="T67" s="19"/>
      <c r="U67" s="19"/>
      <c r="V67" s="19"/>
      <c r="W67" s="33"/>
      <c r="X67" s="19"/>
      <c r="Y67" s="18"/>
    </row>
    <row r="68" spans="9:25" ht="13.5">
      <c r="I68" s="17"/>
      <c r="J68" s="19"/>
      <c r="K68" s="32"/>
      <c r="L68" s="133"/>
      <c r="M68" s="19"/>
      <c r="N68" s="19"/>
      <c r="O68" s="33"/>
      <c r="P68" s="19"/>
      <c r="Q68" s="32"/>
      <c r="R68" s="19"/>
      <c r="S68" s="19"/>
      <c r="T68" s="19"/>
      <c r="U68" s="19"/>
      <c r="V68" s="19"/>
      <c r="W68" s="33"/>
      <c r="X68" s="19"/>
      <c r="Y68" s="18"/>
    </row>
    <row r="69" spans="9:25" ht="13.5">
      <c r="I69" s="17"/>
      <c r="J69" s="19"/>
      <c r="K69" s="32"/>
      <c r="L69" s="133"/>
      <c r="M69" s="19"/>
      <c r="N69" s="19"/>
      <c r="O69" s="33"/>
      <c r="P69" s="19"/>
      <c r="Q69" s="32"/>
      <c r="R69" s="19"/>
      <c r="S69" s="19"/>
      <c r="T69" s="19"/>
      <c r="U69" s="19"/>
      <c r="V69" s="19"/>
      <c r="W69" s="33"/>
      <c r="X69" s="19"/>
      <c r="Y69" s="18"/>
    </row>
    <row r="70" spans="9:25" s="1" customFormat="1" ht="15">
      <c r="I70" s="23"/>
      <c r="J70" s="24"/>
      <c r="K70" s="34" t="s">
        <v>33</v>
      </c>
      <c r="L70" s="138"/>
      <c r="M70" s="35"/>
      <c r="N70" s="36" t="s">
        <v>34</v>
      </c>
      <c r="O70" s="37"/>
      <c r="P70" s="24"/>
      <c r="Q70" s="34" t="s">
        <v>33</v>
      </c>
      <c r="R70" s="35"/>
      <c r="S70" s="35"/>
      <c r="T70" s="35"/>
      <c r="U70" s="36" t="s">
        <v>34</v>
      </c>
      <c r="V70" s="35"/>
      <c r="W70" s="37"/>
      <c r="X70" s="24"/>
      <c r="Y70" s="25"/>
    </row>
    <row r="71" spans="9:25" s="1" customFormat="1" ht="14.25" customHeight="1">
      <c r="I71" s="38"/>
      <c r="J71" s="39"/>
      <c r="K71" s="39"/>
      <c r="L71" s="1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</row>
    <row r="72" spans="9:25" s="1" customFormat="1" ht="14.25" customHeight="1">
      <c r="I72" s="24"/>
      <c r="J72" s="24"/>
      <c r="K72" s="24"/>
      <c r="L72" s="13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9:25" s="1" customFormat="1" ht="14.25" customHeight="1">
      <c r="I73" s="24"/>
      <c r="J73" s="24"/>
      <c r="K73" s="24"/>
      <c r="L73" s="13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9:25" s="1" customFormat="1" ht="14.25" customHeight="1">
      <c r="I74" s="24"/>
      <c r="J74" s="24"/>
      <c r="K74" s="24"/>
      <c r="L74" s="13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9:25" s="1" customFormat="1" ht="14.25" customHeight="1">
      <c r="I75" s="24"/>
      <c r="J75" s="24"/>
      <c r="K75" s="24"/>
      <c r="L75" s="13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9:25" s="1" customFormat="1" ht="14.25" customHeight="1">
      <c r="I76" s="24"/>
      <c r="J76" s="24"/>
      <c r="K76" s="24"/>
      <c r="L76" s="13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82" spans="9:25" s="1" customFormat="1" ht="6.75" customHeight="1">
      <c r="I82" s="41"/>
      <c r="J82" s="42"/>
      <c r="K82" s="42"/>
      <c r="L82" s="14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</row>
    <row r="83" spans="9:25" s="1" customFormat="1" ht="36.75" customHeight="1">
      <c r="I83" s="23"/>
      <c r="J83" s="208" t="s">
        <v>51</v>
      </c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5"/>
    </row>
    <row r="84" spans="9:25" s="1" customFormat="1" ht="6.75" customHeight="1">
      <c r="I84" s="23"/>
      <c r="J84" s="24"/>
      <c r="K84" s="24"/>
      <c r="L84" s="13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</row>
    <row r="85" spans="9:25" s="1" customFormat="1" ht="30" customHeight="1">
      <c r="I85" s="23"/>
      <c r="J85" s="165" t="s">
        <v>7</v>
      </c>
      <c r="K85" s="24"/>
      <c r="L85" s="134"/>
      <c r="M85" s="218" t="str">
        <f>M6</f>
        <v>Oprava fasády budovy H</v>
      </c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4"/>
      <c r="Y85" s="25"/>
    </row>
    <row r="86" spans="3:25" s="1" customFormat="1" ht="36.75" customHeight="1">
      <c r="C86" s="1"/>
      <c r="I86" s="23"/>
      <c r="J86" s="44" t="s">
        <v>48</v>
      </c>
      <c r="K86" s="24"/>
      <c r="L86" s="134"/>
      <c r="M86" s="196" t="str">
        <f>M7</f>
        <v>Budova H</v>
      </c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24"/>
      <c r="Y86" s="25"/>
    </row>
    <row r="87" spans="9:25" s="1" customFormat="1" ht="6.75" customHeight="1">
      <c r="I87" s="23"/>
      <c r="J87" s="24"/>
      <c r="K87" s="24"/>
      <c r="L87" s="13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5"/>
    </row>
    <row r="88" spans="9:25" s="1" customFormat="1" ht="18" customHeight="1">
      <c r="I88" s="23"/>
      <c r="J88" s="165" t="s">
        <v>10</v>
      </c>
      <c r="K88" s="24"/>
      <c r="L88" s="134"/>
      <c r="M88" s="20" t="str">
        <f>M9</f>
        <v>HORNÍ BEŘKOVICE, PODŘIPSKÁ 1</v>
      </c>
      <c r="N88" s="24"/>
      <c r="O88" s="24"/>
      <c r="P88" s="24"/>
      <c r="Q88" s="24"/>
      <c r="R88" s="165" t="s">
        <v>12</v>
      </c>
      <c r="S88" s="24"/>
      <c r="T88" s="198"/>
      <c r="U88" s="198"/>
      <c r="V88" s="198"/>
      <c r="W88" s="198"/>
      <c r="X88" s="24"/>
      <c r="Y88" s="25"/>
    </row>
    <row r="89" spans="9:25" s="1" customFormat="1" ht="6.75" customHeight="1">
      <c r="I89" s="23"/>
      <c r="J89" s="24"/>
      <c r="K89" s="24"/>
      <c r="L89" s="13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5"/>
    </row>
    <row r="90" spans="9:25" s="1" customFormat="1" ht="15">
      <c r="I90" s="23"/>
      <c r="J90" s="165" t="s">
        <v>13</v>
      </c>
      <c r="K90" s="24"/>
      <c r="L90" s="134"/>
      <c r="M90" s="20"/>
      <c r="N90" s="24"/>
      <c r="O90" s="24"/>
      <c r="P90" s="24"/>
      <c r="Q90" s="24"/>
      <c r="R90" s="165" t="s">
        <v>18</v>
      </c>
      <c r="S90" s="24"/>
      <c r="T90" s="199"/>
      <c r="U90" s="199"/>
      <c r="V90" s="199"/>
      <c r="W90" s="199"/>
      <c r="X90" s="199"/>
      <c r="Y90" s="25"/>
    </row>
    <row r="91" spans="9:25" s="1" customFormat="1" ht="14.25" customHeight="1">
      <c r="I91" s="23"/>
      <c r="J91" s="165" t="s">
        <v>16</v>
      </c>
      <c r="K91" s="24"/>
      <c r="L91" s="134"/>
      <c r="M91" s="20"/>
      <c r="N91" s="24"/>
      <c r="O91" s="24"/>
      <c r="P91" s="24"/>
      <c r="Q91" s="24"/>
      <c r="R91" s="165" t="s">
        <v>19</v>
      </c>
      <c r="S91" s="24"/>
      <c r="T91" s="199"/>
      <c r="U91" s="199"/>
      <c r="V91" s="199"/>
      <c r="W91" s="199"/>
      <c r="X91" s="199"/>
      <c r="Y91" s="25"/>
    </row>
    <row r="92" spans="9:25" s="1" customFormat="1" ht="9.75" customHeight="1">
      <c r="I92" s="23"/>
      <c r="J92" s="24"/>
      <c r="K92" s="24"/>
      <c r="L92" s="13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5"/>
    </row>
    <row r="93" spans="9:25" s="1" customFormat="1" ht="29.25" customHeight="1">
      <c r="I93" s="23"/>
      <c r="J93" s="212" t="s">
        <v>52</v>
      </c>
      <c r="K93" s="213"/>
      <c r="L93" s="213"/>
      <c r="M93" s="213"/>
      <c r="N93" s="213"/>
      <c r="O93" s="169"/>
      <c r="P93" s="169"/>
      <c r="Q93" s="169"/>
      <c r="R93" s="169"/>
      <c r="S93" s="169"/>
      <c r="T93" s="169"/>
      <c r="U93" s="212" t="s">
        <v>53</v>
      </c>
      <c r="V93" s="213"/>
      <c r="W93" s="213"/>
      <c r="X93" s="213"/>
      <c r="Y93" s="25"/>
    </row>
    <row r="94" spans="9:25" s="1" customFormat="1" ht="9.75" customHeight="1">
      <c r="I94" s="23"/>
      <c r="J94" s="24"/>
      <c r="K94" s="24"/>
      <c r="L94" s="13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</row>
    <row r="95" spans="9:25" s="1" customFormat="1" ht="29.25" customHeight="1">
      <c r="I95" s="23"/>
      <c r="J95" s="56" t="s">
        <v>54</v>
      </c>
      <c r="K95" s="24"/>
      <c r="L95" s="134"/>
      <c r="M95" s="24"/>
      <c r="N95" s="24"/>
      <c r="O95" s="24"/>
      <c r="P95" s="24"/>
      <c r="Q95" s="24"/>
      <c r="R95" s="24"/>
      <c r="S95" s="24"/>
      <c r="T95" s="24"/>
      <c r="U95" s="214">
        <f>U96+U101</f>
        <v>0</v>
      </c>
      <c r="V95" s="204"/>
      <c r="W95" s="204"/>
      <c r="X95" s="204"/>
      <c r="Y95" s="25"/>
    </row>
    <row r="96" spans="9:25" s="2" customFormat="1" ht="24.75" customHeight="1">
      <c r="I96" s="57"/>
      <c r="J96" s="168"/>
      <c r="K96" s="59" t="s">
        <v>55</v>
      </c>
      <c r="L96" s="141"/>
      <c r="M96" s="168"/>
      <c r="N96" s="168"/>
      <c r="O96" s="168"/>
      <c r="P96" s="168"/>
      <c r="Q96" s="168"/>
      <c r="R96" s="168"/>
      <c r="S96" s="168"/>
      <c r="T96" s="168"/>
      <c r="U96" s="211">
        <f>U97+U98+U99+U100</f>
        <v>0</v>
      </c>
      <c r="V96" s="211"/>
      <c r="W96" s="211"/>
      <c r="X96" s="211"/>
      <c r="Y96" s="60"/>
    </row>
    <row r="97" spans="9:25" s="3" customFormat="1" ht="19.5" customHeight="1">
      <c r="I97" s="61"/>
      <c r="J97" s="167"/>
      <c r="K97" s="62" t="s">
        <v>56</v>
      </c>
      <c r="L97" s="142"/>
      <c r="M97" s="167"/>
      <c r="N97" s="167"/>
      <c r="O97" s="167"/>
      <c r="P97" s="167"/>
      <c r="Q97" s="167"/>
      <c r="R97" s="167"/>
      <c r="S97" s="167"/>
      <c r="T97" s="167"/>
      <c r="U97" s="202">
        <f>U131</f>
        <v>0</v>
      </c>
      <c r="V97" s="203"/>
      <c r="W97" s="203"/>
      <c r="X97" s="203"/>
      <c r="Y97" s="63"/>
    </row>
    <row r="98" spans="9:25" s="3" customFormat="1" ht="19.5" customHeight="1">
      <c r="I98" s="61"/>
      <c r="J98" s="167"/>
      <c r="K98" s="62" t="s">
        <v>57</v>
      </c>
      <c r="L98" s="142"/>
      <c r="M98" s="167"/>
      <c r="N98" s="167"/>
      <c r="O98" s="167"/>
      <c r="P98" s="167"/>
      <c r="Q98" s="167"/>
      <c r="R98" s="167"/>
      <c r="S98" s="167"/>
      <c r="T98" s="167"/>
      <c r="U98" s="202">
        <f>U146</f>
        <v>0</v>
      </c>
      <c r="V98" s="203"/>
      <c r="W98" s="203"/>
      <c r="X98" s="203"/>
      <c r="Y98" s="63"/>
    </row>
    <row r="99" spans="9:25" s="3" customFormat="1" ht="19.5" customHeight="1">
      <c r="I99" s="61"/>
      <c r="J99" s="167"/>
      <c r="K99" s="62" t="s">
        <v>58</v>
      </c>
      <c r="L99" s="142"/>
      <c r="M99" s="167"/>
      <c r="N99" s="167"/>
      <c r="O99" s="167"/>
      <c r="P99" s="167"/>
      <c r="Q99" s="167"/>
      <c r="R99" s="167"/>
      <c r="S99" s="167"/>
      <c r="T99" s="167"/>
      <c r="U99" s="202">
        <f>U162</f>
        <v>0</v>
      </c>
      <c r="V99" s="203"/>
      <c r="W99" s="203"/>
      <c r="X99" s="203"/>
      <c r="Y99" s="63"/>
    </row>
    <row r="100" spans="9:25" s="3" customFormat="1" ht="19.5" customHeight="1">
      <c r="I100" s="61"/>
      <c r="J100" s="167"/>
      <c r="K100" s="62" t="s">
        <v>59</v>
      </c>
      <c r="L100" s="142"/>
      <c r="M100" s="167"/>
      <c r="N100" s="167"/>
      <c r="O100" s="167"/>
      <c r="P100" s="167"/>
      <c r="Q100" s="167"/>
      <c r="R100" s="167"/>
      <c r="S100" s="167"/>
      <c r="T100" s="167"/>
      <c r="U100" s="202">
        <f>U167</f>
        <v>0</v>
      </c>
      <c r="V100" s="203"/>
      <c r="W100" s="203"/>
      <c r="X100" s="203"/>
      <c r="Y100" s="63"/>
    </row>
    <row r="101" spans="9:25" s="2" customFormat="1" ht="24.75" customHeight="1">
      <c r="I101" s="57"/>
      <c r="J101" s="168"/>
      <c r="K101" s="59" t="s">
        <v>60</v>
      </c>
      <c r="L101" s="141"/>
      <c r="M101" s="168"/>
      <c r="N101" s="168"/>
      <c r="O101" s="168"/>
      <c r="P101" s="168"/>
      <c r="Q101" s="168"/>
      <c r="R101" s="168"/>
      <c r="S101" s="168"/>
      <c r="T101" s="168"/>
      <c r="U101" s="211">
        <f>U102+U103+U104</f>
        <v>0</v>
      </c>
      <c r="V101" s="211"/>
      <c r="W101" s="211"/>
      <c r="X101" s="211"/>
      <c r="Y101" s="60"/>
    </row>
    <row r="102" spans="9:25" s="3" customFormat="1" ht="19.5" customHeight="1">
      <c r="I102" s="61"/>
      <c r="J102" s="167"/>
      <c r="K102" s="62" t="s">
        <v>61</v>
      </c>
      <c r="L102" s="142"/>
      <c r="M102" s="167"/>
      <c r="N102" s="167"/>
      <c r="O102" s="167"/>
      <c r="P102" s="167"/>
      <c r="Q102" s="167"/>
      <c r="R102" s="167"/>
      <c r="S102" s="167"/>
      <c r="T102" s="167"/>
      <c r="U102" s="202">
        <f>U170</f>
        <v>0</v>
      </c>
      <c r="V102" s="203"/>
      <c r="W102" s="203"/>
      <c r="X102" s="203"/>
      <c r="Y102" s="63"/>
    </row>
    <row r="103" spans="9:25" s="3" customFormat="1" ht="19.5" customHeight="1">
      <c r="I103" s="61"/>
      <c r="J103" s="167"/>
      <c r="K103" s="62" t="s">
        <v>62</v>
      </c>
      <c r="L103" s="142"/>
      <c r="M103" s="167"/>
      <c r="N103" s="167"/>
      <c r="O103" s="167"/>
      <c r="P103" s="167"/>
      <c r="Q103" s="167"/>
      <c r="R103" s="166"/>
      <c r="S103" s="167"/>
      <c r="T103" s="167"/>
      <c r="U103" s="202">
        <f>U177</f>
        <v>0</v>
      </c>
      <c r="V103" s="203"/>
      <c r="W103" s="203"/>
      <c r="X103" s="203"/>
      <c r="Y103" s="63"/>
    </row>
    <row r="104" spans="9:25" s="3" customFormat="1" ht="19.5" customHeight="1">
      <c r="I104" s="61"/>
      <c r="J104" s="167"/>
      <c r="K104" s="62" t="s">
        <v>63</v>
      </c>
      <c r="L104" s="142"/>
      <c r="M104" s="167"/>
      <c r="N104" s="167"/>
      <c r="O104" s="167"/>
      <c r="P104" s="167"/>
      <c r="Q104" s="167"/>
      <c r="R104" s="167"/>
      <c r="S104" s="167"/>
      <c r="T104" s="167"/>
      <c r="U104" s="202">
        <f>U179</f>
        <v>0</v>
      </c>
      <c r="V104" s="203"/>
      <c r="W104" s="203"/>
      <c r="X104" s="203"/>
      <c r="Y104" s="63"/>
    </row>
    <row r="105" spans="9:25" s="1" customFormat="1" ht="21.75" customHeight="1">
      <c r="I105" s="23"/>
      <c r="J105" s="24"/>
      <c r="K105" s="24"/>
      <c r="L105" s="13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5"/>
    </row>
    <row r="106" spans="9:25" s="1" customFormat="1" ht="29.25" customHeight="1">
      <c r="I106" s="23"/>
      <c r="J106" s="56" t="s">
        <v>64</v>
      </c>
      <c r="K106" s="24"/>
      <c r="L106" s="134"/>
      <c r="M106" s="24"/>
      <c r="N106" s="24"/>
      <c r="O106" s="24"/>
      <c r="P106" s="24"/>
      <c r="Q106" s="24"/>
      <c r="R106" s="24"/>
      <c r="S106" s="24"/>
      <c r="T106" s="24"/>
      <c r="U106" s="204">
        <f>U184</f>
        <v>0</v>
      </c>
      <c r="V106" s="205"/>
      <c r="W106" s="205"/>
      <c r="X106" s="205"/>
      <c r="Y106" s="25"/>
    </row>
    <row r="107" spans="9:30" s="1" customFormat="1" ht="29.25" customHeight="1">
      <c r="I107" s="23"/>
      <c r="J107" s="56"/>
      <c r="K107" s="157" t="s">
        <v>285</v>
      </c>
      <c r="L107" s="141"/>
      <c r="M107" s="168"/>
      <c r="N107" s="168"/>
      <c r="O107" s="168"/>
      <c r="P107" s="168"/>
      <c r="Q107" s="168"/>
      <c r="R107" s="168"/>
      <c r="S107" s="168"/>
      <c r="T107" s="168"/>
      <c r="U107" s="195">
        <f>U106</f>
        <v>0</v>
      </c>
      <c r="V107" s="206"/>
      <c r="W107" s="206"/>
      <c r="X107" s="206"/>
      <c r="Y107" s="25"/>
      <c r="AD107" s="84"/>
    </row>
    <row r="108" spans="9:25" s="1" customFormat="1" ht="18" customHeight="1">
      <c r="I108" s="23"/>
      <c r="J108" s="24"/>
      <c r="K108" s="24"/>
      <c r="L108" s="13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5"/>
    </row>
    <row r="109" spans="9:25" s="1" customFormat="1" ht="29.25" customHeight="1">
      <c r="I109" s="23"/>
      <c r="J109" s="47" t="s">
        <v>40</v>
      </c>
      <c r="K109" s="169"/>
      <c r="L109" s="143"/>
      <c r="M109" s="169"/>
      <c r="N109" s="169"/>
      <c r="O109" s="169"/>
      <c r="P109" s="169"/>
      <c r="Q109" s="169"/>
      <c r="R109" s="169"/>
      <c r="S109" s="207">
        <f>U106+U95</f>
        <v>0</v>
      </c>
      <c r="T109" s="207"/>
      <c r="U109" s="207"/>
      <c r="V109" s="207"/>
      <c r="W109" s="207"/>
      <c r="X109" s="207"/>
      <c r="Y109" s="25"/>
    </row>
    <row r="110" spans="9:25" s="1" customFormat="1" ht="6.75" customHeight="1">
      <c r="I110" s="38"/>
      <c r="J110" s="39"/>
      <c r="K110" s="39"/>
      <c r="L110" s="1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40"/>
    </row>
    <row r="111" ht="13.5">
      <c r="AA111" s="170"/>
    </row>
    <row r="112" ht="57.75" customHeight="1">
      <c r="AA112" s="170"/>
    </row>
    <row r="113" ht="409.5" customHeight="1">
      <c r="AA113" s="170"/>
    </row>
    <row r="114" ht="13.5">
      <c r="AA114" s="170"/>
    </row>
    <row r="117" spans="3:25" s="1" customFormat="1" ht="6.75" customHeight="1">
      <c r="C117" s="1"/>
      <c r="I117" s="41"/>
      <c r="J117" s="42"/>
      <c r="K117" s="42"/>
      <c r="L117" s="1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</row>
    <row r="118" spans="9:25" s="1" customFormat="1" ht="36.75" customHeight="1">
      <c r="I118" s="23"/>
      <c r="J118" s="208" t="s">
        <v>65</v>
      </c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25"/>
    </row>
    <row r="119" spans="9:25" s="1" customFormat="1" ht="6.75" customHeight="1">
      <c r="I119" s="23"/>
      <c r="J119" s="24"/>
      <c r="K119" s="24"/>
      <c r="L119" s="13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5"/>
    </row>
    <row r="120" spans="9:25" s="1" customFormat="1" ht="30" customHeight="1">
      <c r="I120" s="23"/>
      <c r="J120" s="165" t="s">
        <v>7</v>
      </c>
      <c r="K120" s="24"/>
      <c r="L120" s="134"/>
      <c r="M120" s="209" t="str">
        <f>M6</f>
        <v>Oprava fasády budovy H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4"/>
      <c r="Y120" s="25"/>
    </row>
    <row r="121" spans="9:25" s="1" customFormat="1" ht="36.75" customHeight="1">
      <c r="I121" s="23"/>
      <c r="J121" s="44" t="s">
        <v>48</v>
      </c>
      <c r="K121" s="24"/>
      <c r="L121" s="134"/>
      <c r="M121" s="196" t="str">
        <f>M7</f>
        <v>Budova H</v>
      </c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24"/>
      <c r="Y121" s="25"/>
    </row>
    <row r="122" spans="9:25" s="1" customFormat="1" ht="6.75" customHeight="1">
      <c r="I122" s="23"/>
      <c r="J122" s="24"/>
      <c r="K122" s="24"/>
      <c r="L122" s="13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5"/>
    </row>
    <row r="123" spans="9:25" s="1" customFormat="1" ht="18" customHeight="1">
      <c r="I123" s="23"/>
      <c r="J123" s="165" t="s">
        <v>10</v>
      </c>
      <c r="K123" s="24"/>
      <c r="L123" s="134"/>
      <c r="M123" s="20" t="str">
        <f>M9</f>
        <v>HORNÍ BEŘKOVICE, PODŘIPSKÁ 1</v>
      </c>
      <c r="N123" s="24"/>
      <c r="O123" s="24"/>
      <c r="P123" s="24"/>
      <c r="Q123" s="24"/>
      <c r="R123" s="165" t="s">
        <v>12</v>
      </c>
      <c r="S123" s="24"/>
      <c r="T123" s="198"/>
      <c r="U123" s="198"/>
      <c r="V123" s="198"/>
      <c r="W123" s="198"/>
      <c r="X123" s="24"/>
      <c r="Y123" s="25"/>
    </row>
    <row r="124" spans="9:25" s="1" customFormat="1" ht="6.75" customHeight="1">
      <c r="I124" s="23"/>
      <c r="J124" s="24"/>
      <c r="K124" s="24"/>
      <c r="L124" s="13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5"/>
    </row>
    <row r="125" spans="9:25" s="1" customFormat="1" ht="15">
      <c r="I125" s="23"/>
      <c r="J125" s="165" t="s">
        <v>13</v>
      </c>
      <c r="K125" s="24"/>
      <c r="L125" s="134"/>
      <c r="M125" s="20"/>
      <c r="N125" s="24"/>
      <c r="O125" s="24"/>
      <c r="P125" s="24"/>
      <c r="Q125" s="24"/>
      <c r="R125" s="165" t="s">
        <v>18</v>
      </c>
      <c r="S125" s="24"/>
      <c r="T125" s="199"/>
      <c r="U125" s="199"/>
      <c r="V125" s="199"/>
      <c r="W125" s="199"/>
      <c r="X125" s="199"/>
      <c r="Y125" s="25"/>
    </row>
    <row r="126" spans="9:25" s="1" customFormat="1" ht="14.25" customHeight="1">
      <c r="I126" s="23"/>
      <c r="J126" s="165" t="s">
        <v>16</v>
      </c>
      <c r="K126" s="24"/>
      <c r="L126" s="134"/>
      <c r="M126" s="20"/>
      <c r="N126" s="24"/>
      <c r="O126" s="24"/>
      <c r="P126" s="24"/>
      <c r="Q126" s="24"/>
      <c r="R126" s="165" t="s">
        <v>19</v>
      </c>
      <c r="S126" s="24"/>
      <c r="T126" s="199"/>
      <c r="U126" s="199"/>
      <c r="V126" s="199"/>
      <c r="W126" s="199"/>
      <c r="X126" s="199"/>
      <c r="Y126" s="25"/>
    </row>
    <row r="127" spans="9:25" s="1" customFormat="1" ht="9.75" customHeight="1">
      <c r="I127" s="23"/>
      <c r="J127" s="24"/>
      <c r="K127" s="24"/>
      <c r="L127" s="13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5"/>
    </row>
    <row r="128" spans="9:25" s="4" customFormat="1" ht="29.25" customHeight="1">
      <c r="I128" s="64"/>
      <c r="J128" s="65" t="s">
        <v>66</v>
      </c>
      <c r="K128" s="164" t="s">
        <v>67</v>
      </c>
      <c r="L128" s="164" t="s">
        <v>37</v>
      </c>
      <c r="M128" s="200" t="s">
        <v>68</v>
      </c>
      <c r="N128" s="200"/>
      <c r="O128" s="200"/>
      <c r="P128" s="200"/>
      <c r="Q128" s="164" t="s">
        <v>69</v>
      </c>
      <c r="R128" s="164" t="s">
        <v>70</v>
      </c>
      <c r="S128" s="200" t="s">
        <v>71</v>
      </c>
      <c r="T128" s="200"/>
      <c r="U128" s="200" t="s">
        <v>53</v>
      </c>
      <c r="V128" s="200"/>
      <c r="W128" s="200"/>
      <c r="X128" s="201"/>
      <c r="Y128" s="67"/>
    </row>
    <row r="129" spans="5:25" s="1" customFormat="1" ht="29.25" customHeight="1">
      <c r="E129" s="68" t="e">
        <f>E130+E169</f>
        <v>#REF!</v>
      </c>
      <c r="I129" s="23"/>
      <c r="J129" s="46" t="s">
        <v>49</v>
      </c>
      <c r="K129" s="24"/>
      <c r="L129" s="134"/>
      <c r="M129" s="24"/>
      <c r="N129" s="24"/>
      <c r="O129" s="24"/>
      <c r="P129" s="24"/>
      <c r="Q129" s="24"/>
      <c r="R129" s="24"/>
      <c r="S129" s="24"/>
      <c r="T129" s="24"/>
      <c r="U129" s="192">
        <f>U130+U169</f>
        <v>0</v>
      </c>
      <c r="V129" s="193"/>
      <c r="W129" s="193"/>
      <c r="X129" s="193"/>
      <c r="Y129" s="25"/>
    </row>
    <row r="130" spans="5:25" s="5" customFormat="1" ht="36.75" customHeight="1">
      <c r="E130" s="73" t="e">
        <f>E131+E146+E162+E167</f>
        <v>#REF!</v>
      </c>
      <c r="I130" s="69"/>
      <c r="J130" s="70"/>
      <c r="K130" s="71" t="s">
        <v>55</v>
      </c>
      <c r="L130" s="144"/>
      <c r="M130" s="71"/>
      <c r="N130" s="71"/>
      <c r="O130" s="71"/>
      <c r="P130" s="71"/>
      <c r="Q130" s="71"/>
      <c r="R130" s="71"/>
      <c r="S130" s="71"/>
      <c r="T130" s="71"/>
      <c r="U130" s="194">
        <f>U131+U146+U162+U167</f>
        <v>0</v>
      </c>
      <c r="V130" s="195"/>
      <c r="W130" s="195"/>
      <c r="X130" s="195"/>
      <c r="Y130" s="72"/>
    </row>
    <row r="131" spans="5:25" s="5" customFormat="1" ht="19.5" customHeight="1">
      <c r="E131" s="73" t="e">
        <f>SUM(E132:E144)</f>
        <v>#REF!</v>
      </c>
      <c r="I131" s="69"/>
      <c r="J131" s="70"/>
      <c r="K131" s="74" t="s">
        <v>56</v>
      </c>
      <c r="L131" s="145"/>
      <c r="M131" s="74"/>
      <c r="N131" s="74"/>
      <c r="O131" s="74"/>
      <c r="P131" s="74"/>
      <c r="Q131" s="74"/>
      <c r="R131" s="74"/>
      <c r="S131" s="74"/>
      <c r="T131" s="74"/>
      <c r="U131" s="176">
        <f>SUM(U132:X145)</f>
        <v>0</v>
      </c>
      <c r="V131" s="177"/>
      <c r="W131" s="177"/>
      <c r="X131" s="177"/>
      <c r="Y131" s="72"/>
    </row>
    <row r="132" spans="1:25" s="1" customFormat="1" ht="45.75" customHeight="1">
      <c r="A132" s="84"/>
      <c r="B132" s="84"/>
      <c r="C132" s="84"/>
      <c r="D132" s="13"/>
      <c r="E132" s="84"/>
      <c r="F132" s="13"/>
      <c r="G132" s="13"/>
      <c r="I132" s="75"/>
      <c r="J132" s="76">
        <v>1</v>
      </c>
      <c r="K132" s="76" t="s">
        <v>79</v>
      </c>
      <c r="L132" s="149" t="s">
        <v>126</v>
      </c>
      <c r="M132" s="171" t="s">
        <v>127</v>
      </c>
      <c r="N132" s="171"/>
      <c r="O132" s="171"/>
      <c r="P132" s="171"/>
      <c r="Q132" s="78" t="s">
        <v>80</v>
      </c>
      <c r="R132" s="79">
        <f>R135+R136</f>
        <v>1561.896</v>
      </c>
      <c r="S132" s="172">
        <v>0</v>
      </c>
      <c r="T132" s="172"/>
      <c r="U132" s="172">
        <f>S132*R132</f>
        <v>0</v>
      </c>
      <c r="V132" s="172"/>
      <c r="W132" s="172"/>
      <c r="X132" s="172"/>
      <c r="Y132" s="80"/>
    </row>
    <row r="133" spans="1:25" s="1" customFormat="1" ht="32.25" customHeight="1">
      <c r="A133" s="84"/>
      <c r="B133" s="84"/>
      <c r="C133" s="84"/>
      <c r="D133" s="13"/>
      <c r="E133" s="84"/>
      <c r="F133" s="13"/>
      <c r="G133" s="13"/>
      <c r="I133" s="75"/>
      <c r="J133" s="128">
        <v>2</v>
      </c>
      <c r="K133" s="128" t="s">
        <v>79</v>
      </c>
      <c r="L133" s="146" t="s">
        <v>288</v>
      </c>
      <c r="M133" s="186" t="s">
        <v>269</v>
      </c>
      <c r="N133" s="186"/>
      <c r="O133" s="186"/>
      <c r="P133" s="186"/>
      <c r="Q133" s="129" t="s">
        <v>80</v>
      </c>
      <c r="R133" s="130">
        <f>R132</f>
        <v>1561.896</v>
      </c>
      <c r="S133" s="187">
        <v>0</v>
      </c>
      <c r="T133" s="187"/>
      <c r="U133" s="187">
        <f>R133*S133</f>
        <v>0</v>
      </c>
      <c r="V133" s="187"/>
      <c r="W133" s="187"/>
      <c r="X133" s="187"/>
      <c r="Y133" s="80"/>
    </row>
    <row r="134" spans="9:25" s="7" customFormat="1" ht="40.5" customHeight="1">
      <c r="I134" s="88"/>
      <c r="J134" s="76">
        <v>3</v>
      </c>
      <c r="K134" s="128" t="s">
        <v>79</v>
      </c>
      <c r="L134" s="146" t="s">
        <v>270</v>
      </c>
      <c r="M134" s="186" t="s">
        <v>272</v>
      </c>
      <c r="N134" s="186"/>
      <c r="O134" s="186"/>
      <c r="P134" s="186"/>
      <c r="Q134" s="129" t="s">
        <v>80</v>
      </c>
      <c r="R134" s="130">
        <f>R133</f>
        <v>1561.896</v>
      </c>
      <c r="S134" s="187">
        <v>0</v>
      </c>
      <c r="T134" s="187"/>
      <c r="U134" s="187">
        <f>S134*R134</f>
        <v>0</v>
      </c>
      <c r="V134" s="187"/>
      <c r="W134" s="187"/>
      <c r="X134" s="187"/>
      <c r="Y134" s="90"/>
    </row>
    <row r="135" spans="1:25" s="1" customFormat="1" ht="43.5" customHeight="1">
      <c r="A135" s="84"/>
      <c r="B135" s="84"/>
      <c r="C135" s="84"/>
      <c r="D135" s="13"/>
      <c r="E135" s="84"/>
      <c r="F135" s="13"/>
      <c r="G135" s="13"/>
      <c r="I135" s="75"/>
      <c r="J135" s="128">
        <v>4</v>
      </c>
      <c r="K135" s="76" t="s">
        <v>79</v>
      </c>
      <c r="L135" s="149" t="s">
        <v>83</v>
      </c>
      <c r="M135" s="171" t="s">
        <v>271</v>
      </c>
      <c r="N135" s="171"/>
      <c r="O135" s="171"/>
      <c r="P135" s="171"/>
      <c r="Q135" s="78" t="s">
        <v>80</v>
      </c>
      <c r="R135" s="130">
        <v>1481.511</v>
      </c>
      <c r="S135" s="172">
        <v>0</v>
      </c>
      <c r="T135" s="172"/>
      <c r="U135" s="172">
        <f>S135*R135</f>
        <v>0</v>
      </c>
      <c r="V135" s="172"/>
      <c r="W135" s="172"/>
      <c r="X135" s="172"/>
      <c r="Y135" s="80"/>
    </row>
    <row r="136" spans="1:25" s="1" customFormat="1" ht="36" customHeight="1">
      <c r="A136" s="84"/>
      <c r="B136" s="84"/>
      <c r="C136" s="84"/>
      <c r="D136" s="13"/>
      <c r="E136" s="84"/>
      <c r="F136" s="13"/>
      <c r="G136" s="13"/>
      <c r="I136" s="75"/>
      <c r="J136" s="76">
        <v>5</v>
      </c>
      <c r="K136" s="128" t="s">
        <v>79</v>
      </c>
      <c r="L136" s="162" t="s">
        <v>83</v>
      </c>
      <c r="M136" s="186" t="s">
        <v>293</v>
      </c>
      <c r="N136" s="186"/>
      <c r="O136" s="186"/>
      <c r="P136" s="186"/>
      <c r="Q136" s="129" t="s">
        <v>80</v>
      </c>
      <c r="R136" s="130">
        <v>80.385</v>
      </c>
      <c r="S136" s="187">
        <v>0</v>
      </c>
      <c r="T136" s="187"/>
      <c r="U136" s="187">
        <f>ROUND(S136*R136,2)</f>
        <v>0</v>
      </c>
      <c r="V136" s="187"/>
      <c r="W136" s="187"/>
      <c r="X136" s="187"/>
      <c r="Y136" s="80"/>
    </row>
    <row r="137" spans="1:25" s="1" customFormat="1" ht="22.5" customHeight="1">
      <c r="A137" s="84"/>
      <c r="B137" s="84"/>
      <c r="C137" s="84"/>
      <c r="D137" s="13"/>
      <c r="E137" s="84"/>
      <c r="F137" s="13"/>
      <c r="G137" s="13"/>
      <c r="I137" s="75"/>
      <c r="J137" s="128">
        <v>6</v>
      </c>
      <c r="K137" s="128" t="s">
        <v>79</v>
      </c>
      <c r="L137" s="162"/>
      <c r="M137" s="186" t="s">
        <v>294</v>
      </c>
      <c r="N137" s="186"/>
      <c r="O137" s="186"/>
      <c r="P137" s="186"/>
      <c r="Q137" s="129" t="s">
        <v>80</v>
      </c>
      <c r="R137" s="130">
        <f>R132</f>
        <v>1561.896</v>
      </c>
      <c r="S137" s="187">
        <v>0</v>
      </c>
      <c r="T137" s="187"/>
      <c r="U137" s="187">
        <f aca="true" t="shared" si="0" ref="U137:U142">S137*R137</f>
        <v>0</v>
      </c>
      <c r="V137" s="187"/>
      <c r="W137" s="187"/>
      <c r="X137" s="187"/>
      <c r="Y137" s="80"/>
    </row>
    <row r="138" spans="1:25" s="1" customFormat="1" ht="36" customHeight="1">
      <c r="A138" s="84"/>
      <c r="B138" s="84"/>
      <c r="C138" s="84"/>
      <c r="D138" s="13"/>
      <c r="E138" s="84"/>
      <c r="F138" s="13"/>
      <c r="G138" s="13"/>
      <c r="I138" s="75"/>
      <c r="J138" s="76">
        <v>7</v>
      </c>
      <c r="K138" s="76" t="s">
        <v>79</v>
      </c>
      <c r="L138" s="149" t="s">
        <v>89</v>
      </c>
      <c r="M138" s="171" t="s">
        <v>277</v>
      </c>
      <c r="N138" s="171"/>
      <c r="O138" s="171"/>
      <c r="P138" s="171"/>
      <c r="Q138" s="78" t="s">
        <v>80</v>
      </c>
      <c r="R138" s="79">
        <f>R135</f>
        <v>1481.511</v>
      </c>
      <c r="S138" s="172">
        <v>0</v>
      </c>
      <c r="T138" s="172"/>
      <c r="U138" s="172">
        <f t="shared" si="0"/>
        <v>0</v>
      </c>
      <c r="V138" s="172"/>
      <c r="W138" s="172"/>
      <c r="X138" s="172"/>
      <c r="Y138" s="80"/>
    </row>
    <row r="139" spans="1:25" s="1" customFormat="1" ht="36" customHeight="1">
      <c r="A139" s="84"/>
      <c r="B139" s="84"/>
      <c r="C139" s="84"/>
      <c r="D139" s="13"/>
      <c r="E139" s="84"/>
      <c r="F139" s="13"/>
      <c r="G139" s="13"/>
      <c r="I139" s="75"/>
      <c r="J139" s="128">
        <v>8</v>
      </c>
      <c r="K139" s="76" t="s">
        <v>79</v>
      </c>
      <c r="L139" s="149" t="s">
        <v>95</v>
      </c>
      <c r="M139" s="171" t="s">
        <v>287</v>
      </c>
      <c r="N139" s="171"/>
      <c r="O139" s="171"/>
      <c r="P139" s="171"/>
      <c r="Q139" s="78" t="s">
        <v>86</v>
      </c>
      <c r="R139" s="79">
        <f>R136</f>
        <v>80.385</v>
      </c>
      <c r="S139" s="172">
        <v>0</v>
      </c>
      <c r="T139" s="172"/>
      <c r="U139" s="172">
        <f t="shared" si="0"/>
        <v>0</v>
      </c>
      <c r="V139" s="172"/>
      <c r="W139" s="172"/>
      <c r="X139" s="172"/>
      <c r="Y139" s="80"/>
    </row>
    <row r="140" spans="1:25" s="1" customFormat="1" ht="25.5" customHeight="1">
      <c r="A140" s="84"/>
      <c r="B140" s="84"/>
      <c r="C140" s="84"/>
      <c r="D140" s="13"/>
      <c r="E140" s="84"/>
      <c r="F140" s="13"/>
      <c r="G140" s="13"/>
      <c r="I140" s="75"/>
      <c r="J140" s="76">
        <v>9</v>
      </c>
      <c r="K140" s="76" t="s">
        <v>79</v>
      </c>
      <c r="L140" s="149" t="s">
        <v>91</v>
      </c>
      <c r="M140" s="171" t="s">
        <v>281</v>
      </c>
      <c r="N140" s="171"/>
      <c r="O140" s="171"/>
      <c r="P140" s="171"/>
      <c r="Q140" s="78" t="s">
        <v>86</v>
      </c>
      <c r="R140" s="79">
        <v>100.625</v>
      </c>
      <c r="S140" s="172">
        <v>0</v>
      </c>
      <c r="T140" s="172"/>
      <c r="U140" s="172">
        <f t="shared" si="0"/>
        <v>0</v>
      </c>
      <c r="V140" s="172"/>
      <c r="W140" s="172"/>
      <c r="X140" s="172"/>
      <c r="Y140" s="80"/>
    </row>
    <row r="141" spans="1:25" s="1" customFormat="1" ht="72.75" customHeight="1">
      <c r="A141" s="84"/>
      <c r="B141" s="84"/>
      <c r="C141" s="84"/>
      <c r="D141" s="13"/>
      <c r="E141" s="84"/>
      <c r="F141" s="13"/>
      <c r="G141" s="13"/>
      <c r="I141" s="75"/>
      <c r="J141" s="128">
        <v>10</v>
      </c>
      <c r="K141" s="128" t="s">
        <v>79</v>
      </c>
      <c r="L141" s="146" t="s">
        <v>288</v>
      </c>
      <c r="M141" s="186" t="s">
        <v>276</v>
      </c>
      <c r="N141" s="186"/>
      <c r="O141" s="186"/>
      <c r="P141" s="186"/>
      <c r="Q141" s="129" t="s">
        <v>86</v>
      </c>
      <c r="R141" s="130">
        <v>175.95</v>
      </c>
      <c r="S141" s="187">
        <v>0</v>
      </c>
      <c r="T141" s="187"/>
      <c r="U141" s="187">
        <f t="shared" si="0"/>
        <v>0</v>
      </c>
      <c r="V141" s="187"/>
      <c r="W141" s="187"/>
      <c r="X141" s="187"/>
      <c r="Y141" s="80"/>
    </row>
    <row r="142" spans="9:25" s="6" customFormat="1" ht="26.25" customHeight="1">
      <c r="I142" s="85"/>
      <c r="J142" s="76">
        <v>11</v>
      </c>
      <c r="K142" s="76" t="s">
        <v>79</v>
      </c>
      <c r="L142" s="149" t="s">
        <v>84</v>
      </c>
      <c r="M142" s="171" t="s">
        <v>85</v>
      </c>
      <c r="N142" s="171"/>
      <c r="O142" s="171"/>
      <c r="P142" s="171"/>
      <c r="Q142" s="78" t="s">
        <v>86</v>
      </c>
      <c r="R142" s="79">
        <v>105.656</v>
      </c>
      <c r="S142" s="172">
        <v>0</v>
      </c>
      <c r="T142" s="172"/>
      <c r="U142" s="172">
        <f t="shared" si="0"/>
        <v>0</v>
      </c>
      <c r="V142" s="172"/>
      <c r="W142" s="172"/>
      <c r="X142" s="172"/>
      <c r="Y142" s="87"/>
    </row>
    <row r="143" spans="9:25" s="6" customFormat="1" ht="16.5" customHeight="1">
      <c r="I143" s="85"/>
      <c r="J143" s="126"/>
      <c r="K143" s="126"/>
      <c r="L143" s="147"/>
      <c r="M143" s="125"/>
      <c r="N143" s="126"/>
      <c r="O143" s="126"/>
      <c r="P143" s="126"/>
      <c r="Q143" s="126"/>
      <c r="R143" s="86"/>
      <c r="S143" s="126"/>
      <c r="T143" s="126"/>
      <c r="U143" s="126"/>
      <c r="V143" s="126"/>
      <c r="W143" s="126"/>
      <c r="X143" s="126"/>
      <c r="Y143" s="87"/>
    </row>
    <row r="144" spans="1:25" s="1" customFormat="1" ht="25.5" customHeight="1">
      <c r="A144" s="84" t="e">
        <f>IF(#REF!="zákl. přenesená",#REF!,0)</f>
        <v>#REF!</v>
      </c>
      <c r="B144" s="84" t="e">
        <f>IF(#REF!="sníž. přenesená",#REF!,0)</f>
        <v>#REF!</v>
      </c>
      <c r="C144" s="84" t="e">
        <f>IF(#REF!="nulová",#REF!,0)</f>
        <v>#REF!</v>
      </c>
      <c r="D144" s="13" t="s">
        <v>39</v>
      </c>
      <c r="E144" s="84" t="e">
        <f>ROUND(#REF!*#REF!,2)</f>
        <v>#REF!</v>
      </c>
      <c r="F144" s="13" t="s">
        <v>81</v>
      </c>
      <c r="G144" s="13" t="s">
        <v>246</v>
      </c>
      <c r="I144" s="75"/>
      <c r="J144" s="76">
        <v>12</v>
      </c>
      <c r="K144" s="76" t="s">
        <v>79</v>
      </c>
      <c r="L144" s="149" t="s">
        <v>96</v>
      </c>
      <c r="M144" s="171" t="s">
        <v>97</v>
      </c>
      <c r="N144" s="171"/>
      <c r="O144" s="171"/>
      <c r="P144" s="171"/>
      <c r="Q144" s="78" t="s">
        <v>80</v>
      </c>
      <c r="R144" s="79">
        <v>250.965</v>
      </c>
      <c r="S144" s="172">
        <v>0</v>
      </c>
      <c r="T144" s="172"/>
      <c r="U144" s="172">
        <f>S144*R144</f>
        <v>0</v>
      </c>
      <c r="V144" s="172"/>
      <c r="W144" s="172"/>
      <c r="X144" s="172"/>
      <c r="Y144" s="80"/>
    </row>
    <row r="145" spans="9:25" s="7" customFormat="1" ht="59.25" customHeight="1">
      <c r="I145" s="88"/>
      <c r="J145" s="128">
        <v>13</v>
      </c>
      <c r="K145" s="128" t="s">
        <v>79</v>
      </c>
      <c r="L145" s="146" t="s">
        <v>288</v>
      </c>
      <c r="M145" s="186" t="s">
        <v>286</v>
      </c>
      <c r="N145" s="186"/>
      <c r="O145" s="186"/>
      <c r="P145" s="186"/>
      <c r="Q145" s="129" t="s">
        <v>80</v>
      </c>
      <c r="R145" s="130">
        <v>15.5</v>
      </c>
      <c r="S145" s="187">
        <v>0</v>
      </c>
      <c r="T145" s="187"/>
      <c r="U145" s="187">
        <f>S145*R145</f>
        <v>0</v>
      </c>
      <c r="V145" s="187"/>
      <c r="W145" s="187"/>
      <c r="X145" s="187"/>
      <c r="Y145" s="90"/>
    </row>
    <row r="146" spans="5:25" s="5" customFormat="1" ht="29.25" customHeight="1">
      <c r="E146" s="73" t="e">
        <f>SUM(E147:E157)</f>
        <v>#REF!</v>
      </c>
      <c r="I146" s="69"/>
      <c r="J146" s="70"/>
      <c r="K146" s="74" t="s">
        <v>57</v>
      </c>
      <c r="L146" s="145"/>
      <c r="M146" s="74"/>
      <c r="N146" s="74"/>
      <c r="O146" s="74"/>
      <c r="P146" s="74"/>
      <c r="Q146" s="74"/>
      <c r="R146" s="74"/>
      <c r="S146" s="74"/>
      <c r="T146" s="74"/>
      <c r="U146" s="176">
        <f>SUM(U147:X160)</f>
        <v>0</v>
      </c>
      <c r="V146" s="177"/>
      <c r="W146" s="177"/>
      <c r="X146" s="177"/>
      <c r="Y146" s="72"/>
    </row>
    <row r="147" spans="1:25" s="1" customFormat="1" ht="38.25" customHeight="1">
      <c r="A147" s="84" t="e">
        <f>IF(#REF!="zákl. přenesená",#REF!,0)</f>
        <v>#REF!</v>
      </c>
      <c r="B147" s="84" t="e">
        <f>IF(#REF!="sníž. přenesená",#REF!,0)</f>
        <v>#REF!</v>
      </c>
      <c r="C147" s="84" t="e">
        <f>IF(#REF!="nulová",#REF!,0)</f>
        <v>#REF!</v>
      </c>
      <c r="D147" s="13" t="s">
        <v>39</v>
      </c>
      <c r="E147" s="84" t="e">
        <f>ROUND(#REF!*#REF!,2)</f>
        <v>#REF!</v>
      </c>
      <c r="F147" s="13" t="s">
        <v>102</v>
      </c>
      <c r="G147" s="13" t="s">
        <v>247</v>
      </c>
      <c r="I147" s="75"/>
      <c r="J147" s="76">
        <v>14</v>
      </c>
      <c r="K147" s="76" t="s">
        <v>79</v>
      </c>
      <c r="L147" s="149" t="s">
        <v>100</v>
      </c>
      <c r="M147" s="171" t="s">
        <v>101</v>
      </c>
      <c r="N147" s="171"/>
      <c r="O147" s="171"/>
      <c r="P147" s="171"/>
      <c r="Q147" s="78" t="s">
        <v>80</v>
      </c>
      <c r="R147" s="79">
        <v>1629.558</v>
      </c>
      <c r="S147" s="172">
        <v>0</v>
      </c>
      <c r="T147" s="172"/>
      <c r="U147" s="172">
        <f>S147*R147</f>
        <v>0</v>
      </c>
      <c r="V147" s="172"/>
      <c r="W147" s="172"/>
      <c r="X147" s="172"/>
      <c r="Y147" s="80"/>
    </row>
    <row r="148" spans="1:25" s="1" customFormat="1" ht="38.25" customHeight="1">
      <c r="A148" s="84" t="e">
        <f>IF(#REF!="zákl. přenesená",#REF!,0)</f>
        <v>#REF!</v>
      </c>
      <c r="B148" s="84" t="e">
        <f>IF(#REF!="sníž. přenesená",#REF!,0)</f>
        <v>#REF!</v>
      </c>
      <c r="C148" s="84" t="e">
        <f>IF(#REF!="nulová",#REF!,0)</f>
        <v>#REF!</v>
      </c>
      <c r="D148" s="13" t="s">
        <v>39</v>
      </c>
      <c r="E148" s="84" t="e">
        <f>ROUND(#REF!*#REF!,2)</f>
        <v>#REF!</v>
      </c>
      <c r="F148" s="13" t="s">
        <v>81</v>
      </c>
      <c r="G148" s="13" t="s">
        <v>248</v>
      </c>
      <c r="I148" s="75"/>
      <c r="J148" s="76">
        <v>15</v>
      </c>
      <c r="K148" s="76" t="s">
        <v>79</v>
      </c>
      <c r="L148" s="149" t="s">
        <v>104</v>
      </c>
      <c r="M148" s="171" t="s">
        <v>105</v>
      </c>
      <c r="N148" s="171"/>
      <c r="O148" s="171"/>
      <c r="P148" s="171"/>
      <c r="Q148" s="78" t="s">
        <v>80</v>
      </c>
      <c r="R148" s="79">
        <f>R147*120</f>
        <v>195546.96</v>
      </c>
      <c r="S148" s="172">
        <v>0</v>
      </c>
      <c r="T148" s="172"/>
      <c r="U148" s="172">
        <f>S148*R148</f>
        <v>0</v>
      </c>
      <c r="V148" s="172"/>
      <c r="W148" s="172"/>
      <c r="X148" s="172"/>
      <c r="Y148" s="80"/>
    </row>
    <row r="149" spans="9:25" s="6" customFormat="1" ht="16.5" customHeight="1">
      <c r="I149" s="85"/>
      <c r="J149" s="126"/>
      <c r="K149" s="126"/>
      <c r="L149" s="147" t="s">
        <v>1</v>
      </c>
      <c r="M149" s="190"/>
      <c r="N149" s="191"/>
      <c r="O149" s="191"/>
      <c r="P149" s="191"/>
      <c r="Q149" s="126"/>
      <c r="R149" s="86"/>
      <c r="S149" s="126"/>
      <c r="T149" s="126"/>
      <c r="U149" s="126"/>
      <c r="V149" s="126"/>
      <c r="W149" s="126"/>
      <c r="X149" s="126"/>
      <c r="Y149" s="87"/>
    </row>
    <row r="150" spans="1:25" s="1" customFormat="1" ht="38.25" customHeight="1">
      <c r="A150" s="84" t="e">
        <f>IF(#REF!="zákl. přenesená",#REF!,0)</f>
        <v>#REF!</v>
      </c>
      <c r="B150" s="84" t="e">
        <f>IF(#REF!="sníž. přenesená",#REF!,0)</f>
        <v>#REF!</v>
      </c>
      <c r="C150" s="84" t="e">
        <f>IF(#REF!="nulová",#REF!,0)</f>
        <v>#REF!</v>
      </c>
      <c r="D150" s="13" t="s">
        <v>39</v>
      </c>
      <c r="E150" s="84" t="e">
        <f>ROUND(#REF!*#REF!,2)</f>
        <v>#REF!</v>
      </c>
      <c r="F150" s="13" t="s">
        <v>81</v>
      </c>
      <c r="G150" s="13" t="s">
        <v>249</v>
      </c>
      <c r="I150" s="75"/>
      <c r="J150" s="76">
        <v>16</v>
      </c>
      <c r="K150" s="76" t="s">
        <v>79</v>
      </c>
      <c r="L150" s="149" t="s">
        <v>106</v>
      </c>
      <c r="M150" s="171" t="s">
        <v>107</v>
      </c>
      <c r="N150" s="171"/>
      <c r="O150" s="171"/>
      <c r="P150" s="171"/>
      <c r="Q150" s="78" t="s">
        <v>80</v>
      </c>
      <c r="R150" s="79">
        <f>R147</f>
        <v>1629.558</v>
      </c>
      <c r="S150" s="172">
        <v>0</v>
      </c>
      <c r="T150" s="172"/>
      <c r="U150" s="172">
        <f>R150*S150</f>
        <v>0</v>
      </c>
      <c r="V150" s="172"/>
      <c r="W150" s="172"/>
      <c r="X150" s="172"/>
      <c r="Y150" s="80"/>
    </row>
    <row r="151" spans="1:25" s="1" customFormat="1" ht="25.5" customHeight="1">
      <c r="A151" s="84" t="e">
        <f>IF(#REF!="zákl. přenesená",#REF!,0)</f>
        <v>#REF!</v>
      </c>
      <c r="B151" s="84" t="e">
        <f>IF(#REF!="sníž. přenesená",#REF!,0)</f>
        <v>#REF!</v>
      </c>
      <c r="C151" s="84" t="e">
        <f>IF(#REF!="nulová",#REF!,0)</f>
        <v>#REF!</v>
      </c>
      <c r="D151" s="13" t="s">
        <v>39</v>
      </c>
      <c r="E151" s="84" t="e">
        <f>ROUND(#REF!*#REF!,2)</f>
        <v>#REF!</v>
      </c>
      <c r="F151" s="13" t="s">
        <v>81</v>
      </c>
      <c r="G151" s="13" t="s">
        <v>250</v>
      </c>
      <c r="I151" s="75"/>
      <c r="J151" s="76">
        <v>17</v>
      </c>
      <c r="K151" s="76" t="s">
        <v>79</v>
      </c>
      <c r="L151" s="149" t="s">
        <v>108</v>
      </c>
      <c r="M151" s="171" t="s">
        <v>109</v>
      </c>
      <c r="N151" s="171"/>
      <c r="O151" s="171"/>
      <c r="P151" s="171"/>
      <c r="Q151" s="78" t="s">
        <v>80</v>
      </c>
      <c r="R151" s="79">
        <f>R150</f>
        <v>1629.558</v>
      </c>
      <c r="S151" s="172">
        <v>0</v>
      </c>
      <c r="T151" s="172"/>
      <c r="U151" s="172">
        <f>R151*S151</f>
        <v>0</v>
      </c>
      <c r="V151" s="172"/>
      <c r="W151" s="172"/>
      <c r="X151" s="172"/>
      <c r="Y151" s="80"/>
    </row>
    <row r="152" spans="1:25" s="1" customFormat="1" ht="25.5" customHeight="1">
      <c r="A152" s="84" t="e">
        <f>IF(#REF!="zákl. přenesená",#REF!,0)</f>
        <v>#REF!</v>
      </c>
      <c r="B152" s="84" t="e">
        <f>IF(#REF!="sníž. přenesená",#REF!,0)</f>
        <v>#REF!</v>
      </c>
      <c r="C152" s="84" t="e">
        <f>IF(#REF!="nulová",#REF!,0)</f>
        <v>#REF!</v>
      </c>
      <c r="D152" s="13" t="s">
        <v>39</v>
      </c>
      <c r="E152" s="84" t="e">
        <f>ROUND(#REF!*#REF!,2)</f>
        <v>#REF!</v>
      </c>
      <c r="F152" s="13" t="s">
        <v>81</v>
      </c>
      <c r="G152" s="13" t="s">
        <v>251</v>
      </c>
      <c r="I152" s="75"/>
      <c r="J152" s="76">
        <v>18</v>
      </c>
      <c r="K152" s="76" t="s">
        <v>79</v>
      </c>
      <c r="L152" s="149" t="s">
        <v>111</v>
      </c>
      <c r="M152" s="171" t="s">
        <v>112</v>
      </c>
      <c r="N152" s="171"/>
      <c r="O152" s="171"/>
      <c r="P152" s="171"/>
      <c r="Q152" s="78" t="s">
        <v>80</v>
      </c>
      <c r="R152" s="79">
        <f>R148</f>
        <v>195546.96</v>
      </c>
      <c r="S152" s="172">
        <v>0</v>
      </c>
      <c r="T152" s="172"/>
      <c r="U152" s="172">
        <f>R152*S152</f>
        <v>0</v>
      </c>
      <c r="V152" s="172"/>
      <c r="W152" s="172"/>
      <c r="X152" s="172"/>
      <c r="Y152" s="80"/>
    </row>
    <row r="153" spans="9:25" s="6" customFormat="1" ht="16.5" customHeight="1">
      <c r="I153" s="85"/>
      <c r="J153" s="126"/>
      <c r="K153" s="126"/>
      <c r="L153" s="147" t="s">
        <v>1</v>
      </c>
      <c r="M153" s="190"/>
      <c r="N153" s="191"/>
      <c r="O153" s="191"/>
      <c r="P153" s="191"/>
      <c r="Q153" s="126"/>
      <c r="R153" s="86"/>
      <c r="S153" s="126"/>
      <c r="T153" s="126"/>
      <c r="U153" s="126"/>
      <c r="V153" s="126"/>
      <c r="W153" s="126"/>
      <c r="X153" s="126"/>
      <c r="Y153" s="87"/>
    </row>
    <row r="154" spans="1:25" s="1" customFormat="1" ht="25.5" customHeight="1">
      <c r="A154" s="84" t="e">
        <f>IF(#REF!="zákl. přenesená",#REF!,0)</f>
        <v>#REF!</v>
      </c>
      <c r="B154" s="84" t="e">
        <f>IF(#REF!="sníž. přenesená",#REF!,0)</f>
        <v>#REF!</v>
      </c>
      <c r="C154" s="84" t="e">
        <f>IF(#REF!="nulová",#REF!,0)</f>
        <v>#REF!</v>
      </c>
      <c r="D154" s="13" t="s">
        <v>39</v>
      </c>
      <c r="E154" s="84" t="e">
        <f>ROUND(#REF!*#REF!,2)</f>
        <v>#REF!</v>
      </c>
      <c r="F154" s="13" t="s">
        <v>81</v>
      </c>
      <c r="G154" s="13" t="s">
        <v>252</v>
      </c>
      <c r="I154" s="75"/>
      <c r="J154" s="76">
        <v>19</v>
      </c>
      <c r="K154" s="76" t="s">
        <v>79</v>
      </c>
      <c r="L154" s="149" t="s">
        <v>114</v>
      </c>
      <c r="M154" s="171" t="s">
        <v>115</v>
      </c>
      <c r="N154" s="171"/>
      <c r="O154" s="171"/>
      <c r="P154" s="171"/>
      <c r="Q154" s="78" t="s">
        <v>80</v>
      </c>
      <c r="R154" s="79">
        <f>R150</f>
        <v>1629.558</v>
      </c>
      <c r="S154" s="172">
        <v>0</v>
      </c>
      <c r="T154" s="172"/>
      <c r="U154" s="172">
        <f aca="true" t="shared" si="1" ref="U154:U160">S154*R154</f>
        <v>0</v>
      </c>
      <c r="V154" s="172"/>
      <c r="W154" s="172"/>
      <c r="X154" s="172"/>
      <c r="Y154" s="80"/>
    </row>
    <row r="155" spans="1:25" s="1" customFormat="1" ht="16.5" customHeight="1">
      <c r="A155" s="84" t="e">
        <f>IF(#REF!="zákl. přenesená",#REF!,0)</f>
        <v>#REF!</v>
      </c>
      <c r="B155" s="84" t="e">
        <f>IF(#REF!="sníž. přenesená",#REF!,0)</f>
        <v>#REF!</v>
      </c>
      <c r="C155" s="84" t="e">
        <f>IF(#REF!="nulová",#REF!,0)</f>
        <v>#REF!</v>
      </c>
      <c r="D155" s="13" t="s">
        <v>39</v>
      </c>
      <c r="E155" s="84" t="e">
        <f>ROUND(#REF!*#REF!,2)</f>
        <v>#REF!</v>
      </c>
      <c r="F155" s="13" t="s">
        <v>81</v>
      </c>
      <c r="G155" s="13" t="s">
        <v>253</v>
      </c>
      <c r="I155" s="75"/>
      <c r="J155" s="76">
        <v>20</v>
      </c>
      <c r="K155" s="76" t="s">
        <v>79</v>
      </c>
      <c r="L155" s="149" t="s">
        <v>117</v>
      </c>
      <c r="M155" s="171" t="s">
        <v>118</v>
      </c>
      <c r="N155" s="171"/>
      <c r="O155" s="171"/>
      <c r="P155" s="171"/>
      <c r="Q155" s="78" t="s">
        <v>119</v>
      </c>
      <c r="R155" s="79">
        <v>1</v>
      </c>
      <c r="S155" s="172">
        <v>0</v>
      </c>
      <c r="T155" s="172"/>
      <c r="U155" s="172">
        <f t="shared" si="1"/>
        <v>0</v>
      </c>
      <c r="V155" s="172"/>
      <c r="W155" s="172"/>
      <c r="X155" s="172"/>
      <c r="Y155" s="80"/>
    </row>
    <row r="156" spans="1:25" s="1" customFormat="1" ht="25.5" customHeight="1">
      <c r="A156" s="84" t="e">
        <f>IF(#REF!="zákl. přenesená",#REF!,0)</f>
        <v>#REF!</v>
      </c>
      <c r="B156" s="84" t="e">
        <f>IF(#REF!="sníž. přenesená",#REF!,0)</f>
        <v>#REF!</v>
      </c>
      <c r="C156" s="84" t="e">
        <f>IF(#REF!="nulová",#REF!,0)</f>
        <v>#REF!</v>
      </c>
      <c r="D156" s="13" t="s">
        <v>39</v>
      </c>
      <c r="E156" s="84" t="e">
        <f>ROUND(#REF!*#REF!,2)</f>
        <v>#REF!</v>
      </c>
      <c r="F156" s="13" t="s">
        <v>81</v>
      </c>
      <c r="G156" s="13" t="s">
        <v>254</v>
      </c>
      <c r="I156" s="75"/>
      <c r="J156" s="76">
        <v>21</v>
      </c>
      <c r="K156" s="76" t="s">
        <v>79</v>
      </c>
      <c r="L156" s="149" t="s">
        <v>120</v>
      </c>
      <c r="M156" s="171" t="s">
        <v>121</v>
      </c>
      <c r="N156" s="171"/>
      <c r="O156" s="171"/>
      <c r="P156" s="171"/>
      <c r="Q156" s="78" t="s">
        <v>119</v>
      </c>
      <c r="R156" s="79">
        <v>1</v>
      </c>
      <c r="S156" s="172">
        <v>0</v>
      </c>
      <c r="T156" s="172"/>
      <c r="U156" s="172">
        <f t="shared" si="1"/>
        <v>0</v>
      </c>
      <c r="V156" s="172"/>
      <c r="W156" s="172"/>
      <c r="X156" s="172"/>
      <c r="Y156" s="80"/>
    </row>
    <row r="157" spans="1:25" s="1" customFormat="1" ht="47.25" customHeight="1">
      <c r="A157" s="84"/>
      <c r="B157" s="84"/>
      <c r="C157" s="84"/>
      <c r="D157" s="13"/>
      <c r="E157" s="84" t="e">
        <f>ROUND(#REF!*#REF!,2)</f>
        <v>#REF!</v>
      </c>
      <c r="F157" s="13"/>
      <c r="G157" s="13"/>
      <c r="I157" s="75"/>
      <c r="J157" s="151">
        <v>22</v>
      </c>
      <c r="K157" s="151" t="s">
        <v>79</v>
      </c>
      <c r="L157" s="152" t="s">
        <v>288</v>
      </c>
      <c r="M157" s="188" t="s">
        <v>282</v>
      </c>
      <c r="N157" s="188"/>
      <c r="O157" s="188"/>
      <c r="P157" s="188"/>
      <c r="Q157" s="153" t="s">
        <v>119</v>
      </c>
      <c r="R157" s="154">
        <v>1</v>
      </c>
      <c r="S157" s="189">
        <v>0</v>
      </c>
      <c r="T157" s="189"/>
      <c r="U157" s="172">
        <f t="shared" si="1"/>
        <v>0</v>
      </c>
      <c r="V157" s="172"/>
      <c r="W157" s="172"/>
      <c r="X157" s="172"/>
      <c r="Y157" s="80"/>
    </row>
    <row r="158" spans="9:25" s="7" customFormat="1" ht="33" customHeight="1">
      <c r="I158" s="88"/>
      <c r="J158" s="128">
        <v>23</v>
      </c>
      <c r="K158" s="128" t="s">
        <v>79</v>
      </c>
      <c r="L158" s="146" t="s">
        <v>278</v>
      </c>
      <c r="M158" s="186" t="s">
        <v>283</v>
      </c>
      <c r="N158" s="186"/>
      <c r="O158" s="186"/>
      <c r="P158" s="186"/>
      <c r="Q158" s="129" t="s">
        <v>180</v>
      </c>
      <c r="R158" s="130">
        <v>19</v>
      </c>
      <c r="S158" s="187">
        <v>0</v>
      </c>
      <c r="T158" s="187"/>
      <c r="U158" s="187">
        <f t="shared" si="1"/>
        <v>0</v>
      </c>
      <c r="V158" s="187"/>
      <c r="W158" s="187"/>
      <c r="X158" s="187"/>
      <c r="Y158" s="90"/>
    </row>
    <row r="159" spans="9:25" s="7" customFormat="1" ht="33" customHeight="1">
      <c r="I159" s="88"/>
      <c r="J159" s="128">
        <v>24</v>
      </c>
      <c r="K159" s="128" t="s">
        <v>79</v>
      </c>
      <c r="L159" s="146" t="s">
        <v>280</v>
      </c>
      <c r="M159" s="186" t="s">
        <v>279</v>
      </c>
      <c r="N159" s="186"/>
      <c r="O159" s="186"/>
      <c r="P159" s="186"/>
      <c r="Q159" s="129" t="s">
        <v>86</v>
      </c>
      <c r="R159" s="130">
        <v>554.51</v>
      </c>
      <c r="S159" s="187">
        <v>0</v>
      </c>
      <c r="T159" s="187"/>
      <c r="U159" s="187">
        <f t="shared" si="1"/>
        <v>0</v>
      </c>
      <c r="V159" s="187"/>
      <c r="W159" s="187"/>
      <c r="X159" s="187"/>
      <c r="Y159" s="90"/>
    </row>
    <row r="160" spans="9:25" s="7" customFormat="1" ht="27.75" customHeight="1">
      <c r="I160" s="88"/>
      <c r="J160" s="76">
        <v>25</v>
      </c>
      <c r="K160" s="76" t="s">
        <v>79</v>
      </c>
      <c r="L160" s="77" t="s">
        <v>295</v>
      </c>
      <c r="M160" s="171" t="s">
        <v>296</v>
      </c>
      <c r="N160" s="171"/>
      <c r="O160" s="171"/>
      <c r="P160" s="171"/>
      <c r="Q160" s="78" t="s">
        <v>80</v>
      </c>
      <c r="R160" s="79">
        <f>R144</f>
        <v>250.965</v>
      </c>
      <c r="S160" s="172">
        <v>0</v>
      </c>
      <c r="T160" s="172"/>
      <c r="U160" s="172">
        <f t="shared" si="1"/>
        <v>0</v>
      </c>
      <c r="V160" s="172"/>
      <c r="W160" s="172"/>
      <c r="X160" s="172"/>
      <c r="Y160" s="90"/>
    </row>
    <row r="161" spans="9:25" s="7" customFormat="1" ht="16.5" customHeight="1">
      <c r="I161" s="88"/>
      <c r="J161" s="161"/>
      <c r="K161" s="161"/>
      <c r="L161" s="148"/>
      <c r="M161" s="127"/>
      <c r="N161" s="161"/>
      <c r="O161" s="161"/>
      <c r="P161" s="161"/>
      <c r="Q161" s="161"/>
      <c r="R161" s="89"/>
      <c r="S161" s="161"/>
      <c r="T161" s="161"/>
      <c r="U161" s="161"/>
      <c r="V161" s="161"/>
      <c r="W161" s="161"/>
      <c r="X161" s="161"/>
      <c r="Y161" s="90"/>
    </row>
    <row r="162" spans="5:25" s="5" customFormat="1" ht="29.25" customHeight="1">
      <c r="E162" s="73" t="e">
        <f>SUM(E163:E166)</f>
        <v>#REF!</v>
      </c>
      <c r="I162" s="69"/>
      <c r="J162" s="70"/>
      <c r="K162" s="74" t="s">
        <v>58</v>
      </c>
      <c r="L162" s="145"/>
      <c r="M162" s="74"/>
      <c r="N162" s="74"/>
      <c r="O162" s="74"/>
      <c r="P162" s="74"/>
      <c r="Q162" s="74"/>
      <c r="R162" s="74"/>
      <c r="S162" s="74"/>
      <c r="T162" s="74"/>
      <c r="U162" s="176">
        <f>U163+U164+U165+U166</f>
        <v>0</v>
      </c>
      <c r="V162" s="177"/>
      <c r="W162" s="177"/>
      <c r="X162" s="177"/>
      <c r="Y162" s="72"/>
    </row>
    <row r="163" spans="1:25" s="1" customFormat="1" ht="38.25" customHeight="1">
      <c r="A163" s="84" t="e">
        <f>IF(#REF!="zákl. přenesená",#REF!,0)</f>
        <v>#REF!</v>
      </c>
      <c r="B163" s="84" t="e">
        <f>IF(#REF!="sníž. přenesená",#REF!,0)</f>
        <v>#REF!</v>
      </c>
      <c r="C163" s="84" t="e">
        <f>IF(#REF!="nulová",#REF!,0)</f>
        <v>#REF!</v>
      </c>
      <c r="D163" s="13" t="s">
        <v>39</v>
      </c>
      <c r="E163" s="84" t="e">
        <f>ROUND(#REF!*#REF!,2)</f>
        <v>#REF!</v>
      </c>
      <c r="F163" s="13" t="s">
        <v>81</v>
      </c>
      <c r="G163" s="13" t="s">
        <v>255</v>
      </c>
      <c r="I163" s="75"/>
      <c r="J163" s="76">
        <v>26</v>
      </c>
      <c r="K163" s="76" t="s">
        <v>79</v>
      </c>
      <c r="L163" s="149" t="s">
        <v>131</v>
      </c>
      <c r="M163" s="171" t="s">
        <v>132</v>
      </c>
      <c r="N163" s="171"/>
      <c r="O163" s="171"/>
      <c r="P163" s="171"/>
      <c r="Q163" s="78" t="s">
        <v>133</v>
      </c>
      <c r="R163" s="79">
        <v>117.1068</v>
      </c>
      <c r="S163" s="172">
        <v>0</v>
      </c>
      <c r="T163" s="172"/>
      <c r="U163" s="172">
        <f>S163*R163</f>
        <v>0</v>
      </c>
      <c r="V163" s="172"/>
      <c r="W163" s="172"/>
      <c r="X163" s="172"/>
      <c r="Y163" s="80"/>
    </row>
    <row r="164" spans="1:25" s="1" customFormat="1" ht="38.25" customHeight="1">
      <c r="A164" s="84" t="e">
        <f>IF(#REF!="zákl. přenesená",#REF!,0)</f>
        <v>#REF!</v>
      </c>
      <c r="B164" s="84" t="e">
        <f>IF(#REF!="sníž. přenesená",#REF!,0)</f>
        <v>#REF!</v>
      </c>
      <c r="C164" s="84" t="e">
        <f>IF(#REF!="nulová",#REF!,0)</f>
        <v>#REF!</v>
      </c>
      <c r="D164" s="13" t="s">
        <v>39</v>
      </c>
      <c r="E164" s="84" t="e">
        <f>ROUND(#REF!*#REF!,2)</f>
        <v>#REF!</v>
      </c>
      <c r="F164" s="13" t="s">
        <v>81</v>
      </c>
      <c r="G164" s="13" t="s">
        <v>256</v>
      </c>
      <c r="I164" s="75"/>
      <c r="J164" s="76">
        <v>27</v>
      </c>
      <c r="K164" s="76" t="s">
        <v>79</v>
      </c>
      <c r="L164" s="149" t="s">
        <v>135</v>
      </c>
      <c r="M164" s="171" t="s">
        <v>136</v>
      </c>
      <c r="N164" s="171"/>
      <c r="O164" s="171"/>
      <c r="P164" s="171"/>
      <c r="Q164" s="78" t="s">
        <v>133</v>
      </c>
      <c r="R164" s="79">
        <f>R163</f>
        <v>117.1068</v>
      </c>
      <c r="S164" s="172">
        <v>0</v>
      </c>
      <c r="T164" s="172"/>
      <c r="U164" s="172">
        <f>S164*R164</f>
        <v>0</v>
      </c>
      <c r="V164" s="172"/>
      <c r="W164" s="172"/>
      <c r="X164" s="172"/>
      <c r="Y164" s="80"/>
    </row>
    <row r="165" spans="1:25" s="1" customFormat="1" ht="25.5" customHeight="1">
      <c r="A165" s="84" t="e">
        <f>IF(#REF!="zákl. přenesená",#REF!,0)</f>
        <v>#REF!</v>
      </c>
      <c r="B165" s="84" t="e">
        <f>IF(#REF!="sníž. přenesená",#REF!,0)</f>
        <v>#REF!</v>
      </c>
      <c r="C165" s="84" t="e">
        <f>IF(#REF!="nulová",#REF!,0)</f>
        <v>#REF!</v>
      </c>
      <c r="D165" s="13" t="s">
        <v>39</v>
      </c>
      <c r="E165" s="84" t="e">
        <f>ROUND(#REF!*#REF!,2)</f>
        <v>#REF!</v>
      </c>
      <c r="F165" s="13" t="s">
        <v>81</v>
      </c>
      <c r="G165" s="13" t="s">
        <v>257</v>
      </c>
      <c r="I165" s="75"/>
      <c r="J165" s="76">
        <v>28</v>
      </c>
      <c r="K165" s="76" t="s">
        <v>79</v>
      </c>
      <c r="L165" s="149" t="s">
        <v>138</v>
      </c>
      <c r="M165" s="171" t="s">
        <v>139</v>
      </c>
      <c r="N165" s="171"/>
      <c r="O165" s="171"/>
      <c r="P165" s="171"/>
      <c r="Q165" s="78" t="s">
        <v>133</v>
      </c>
      <c r="R165" s="79">
        <f>R164*15</f>
        <v>1756.602</v>
      </c>
      <c r="S165" s="172">
        <v>0</v>
      </c>
      <c r="T165" s="172"/>
      <c r="U165" s="172">
        <f>S165*R165</f>
        <v>0</v>
      </c>
      <c r="V165" s="172"/>
      <c r="W165" s="172"/>
      <c r="X165" s="172"/>
      <c r="Y165" s="80"/>
    </row>
    <row r="166" spans="1:25" s="1" customFormat="1" ht="38.25" customHeight="1">
      <c r="A166" s="84" t="e">
        <f>IF(#REF!="zákl. přenesená",#REF!,0)</f>
        <v>#REF!</v>
      </c>
      <c r="B166" s="84" t="e">
        <f>IF(#REF!="sníž. přenesená",#REF!,0)</f>
        <v>#REF!</v>
      </c>
      <c r="C166" s="84" t="e">
        <f>IF(#REF!="nulová",#REF!,0)</f>
        <v>#REF!</v>
      </c>
      <c r="D166" s="13" t="s">
        <v>39</v>
      </c>
      <c r="E166" s="84" t="e">
        <f>ROUND(#REF!*#REF!,2)</f>
        <v>#REF!</v>
      </c>
      <c r="F166" s="13" t="s">
        <v>81</v>
      </c>
      <c r="G166" s="13" t="s">
        <v>258</v>
      </c>
      <c r="I166" s="75"/>
      <c r="J166" s="76">
        <v>29</v>
      </c>
      <c r="K166" s="76" t="s">
        <v>79</v>
      </c>
      <c r="L166" s="149" t="s">
        <v>141</v>
      </c>
      <c r="M166" s="171" t="s">
        <v>142</v>
      </c>
      <c r="N166" s="171"/>
      <c r="O166" s="171"/>
      <c r="P166" s="171"/>
      <c r="Q166" s="78" t="s">
        <v>133</v>
      </c>
      <c r="R166" s="79">
        <f>R164</f>
        <v>117.1068</v>
      </c>
      <c r="S166" s="172">
        <v>0</v>
      </c>
      <c r="T166" s="172"/>
      <c r="U166" s="172">
        <f>S166*R166</f>
        <v>0</v>
      </c>
      <c r="V166" s="172"/>
      <c r="W166" s="172"/>
      <c r="X166" s="172"/>
      <c r="Y166" s="80"/>
    </row>
    <row r="167" spans="5:25" s="5" customFormat="1" ht="29.25" customHeight="1">
      <c r="E167" s="73" t="e">
        <f>E168</f>
        <v>#REF!</v>
      </c>
      <c r="I167" s="69"/>
      <c r="J167" s="70"/>
      <c r="K167" s="74" t="s">
        <v>59</v>
      </c>
      <c r="L167" s="145"/>
      <c r="M167" s="74"/>
      <c r="N167" s="74"/>
      <c r="O167" s="74"/>
      <c r="P167" s="74"/>
      <c r="Q167" s="74"/>
      <c r="R167" s="74"/>
      <c r="S167" s="74"/>
      <c r="T167" s="74"/>
      <c r="U167" s="184">
        <f>U168</f>
        <v>0</v>
      </c>
      <c r="V167" s="185"/>
      <c r="W167" s="185"/>
      <c r="X167" s="185"/>
      <c r="Y167" s="72"/>
    </row>
    <row r="168" spans="1:25" s="1" customFormat="1" ht="25.5" customHeight="1">
      <c r="A168" s="84" t="e">
        <f>IF(#REF!="zákl. přenesená",#REF!,0)</f>
        <v>#REF!</v>
      </c>
      <c r="B168" s="84" t="e">
        <f>IF(#REF!="sníž. přenesená",#REF!,0)</f>
        <v>#REF!</v>
      </c>
      <c r="C168" s="84" t="e">
        <f>IF(#REF!="nulová",#REF!,0)</f>
        <v>#REF!</v>
      </c>
      <c r="D168" s="13" t="s">
        <v>39</v>
      </c>
      <c r="E168" s="84" t="e">
        <f>ROUND(#REF!*#REF!,2)</f>
        <v>#REF!</v>
      </c>
      <c r="F168" s="13" t="s">
        <v>81</v>
      </c>
      <c r="G168" s="13" t="s">
        <v>259</v>
      </c>
      <c r="I168" s="75"/>
      <c r="J168" s="76">
        <v>30</v>
      </c>
      <c r="K168" s="76" t="s">
        <v>79</v>
      </c>
      <c r="L168" s="149" t="s">
        <v>144</v>
      </c>
      <c r="M168" s="171" t="s">
        <v>145</v>
      </c>
      <c r="N168" s="171"/>
      <c r="O168" s="171"/>
      <c r="P168" s="171"/>
      <c r="Q168" s="78" t="s">
        <v>133</v>
      </c>
      <c r="R168" s="79">
        <v>98.55</v>
      </c>
      <c r="S168" s="172">
        <v>0</v>
      </c>
      <c r="T168" s="172"/>
      <c r="U168" s="172">
        <f>S168*R168</f>
        <v>0</v>
      </c>
      <c r="V168" s="172"/>
      <c r="W168" s="172"/>
      <c r="X168" s="172"/>
      <c r="Y168" s="80"/>
    </row>
    <row r="169" spans="5:25" s="5" customFormat="1" ht="36.75" customHeight="1">
      <c r="E169" s="73" t="e">
        <f>E170+E177+E179</f>
        <v>#REF!</v>
      </c>
      <c r="I169" s="69"/>
      <c r="J169" s="70"/>
      <c r="K169" s="71" t="s">
        <v>60</v>
      </c>
      <c r="L169" s="144"/>
      <c r="M169" s="71"/>
      <c r="N169" s="71"/>
      <c r="O169" s="71"/>
      <c r="P169" s="71"/>
      <c r="Q169" s="71"/>
      <c r="R169" s="71"/>
      <c r="S169" s="71"/>
      <c r="T169" s="71"/>
      <c r="U169" s="174">
        <f>U170+U177+U179</f>
        <v>0</v>
      </c>
      <c r="V169" s="175"/>
      <c r="W169" s="175"/>
      <c r="X169" s="175"/>
      <c r="Y169" s="72"/>
    </row>
    <row r="170" spans="5:25" s="5" customFormat="1" ht="19.5" customHeight="1">
      <c r="E170" s="73" t="e">
        <f>SUM(E171:E176)</f>
        <v>#REF!</v>
      </c>
      <c r="I170" s="69"/>
      <c r="J170" s="70"/>
      <c r="K170" s="74" t="s">
        <v>61</v>
      </c>
      <c r="L170" s="145"/>
      <c r="M170" s="74"/>
      <c r="N170" s="74"/>
      <c r="O170" s="74"/>
      <c r="P170" s="74"/>
      <c r="Q170" s="74"/>
      <c r="R170" s="74"/>
      <c r="S170" s="74"/>
      <c r="T170" s="74"/>
      <c r="U170" s="176">
        <f>SUM(U171:X176)</f>
        <v>0</v>
      </c>
      <c r="V170" s="177"/>
      <c r="W170" s="177"/>
      <c r="X170" s="177"/>
      <c r="Y170" s="72"/>
    </row>
    <row r="171" spans="1:25" s="1" customFormat="1" ht="16.5" customHeight="1">
      <c r="A171" s="84" t="e">
        <f>IF(#REF!="zákl. přenesená",#REF!,0)</f>
        <v>#REF!</v>
      </c>
      <c r="B171" s="84" t="e">
        <f>IF(#REF!="sníž. přenesená",#REF!,0)</f>
        <v>#REF!</v>
      </c>
      <c r="C171" s="84" t="e">
        <f>IF(#REF!="nulová",#REF!,0)</f>
        <v>#REF!</v>
      </c>
      <c r="D171" s="13" t="s">
        <v>39</v>
      </c>
      <c r="E171" s="84" t="e">
        <f>ROUND(#REF!*#REF!,2)</f>
        <v>#REF!</v>
      </c>
      <c r="F171" s="13" t="s">
        <v>102</v>
      </c>
      <c r="G171" s="13" t="s">
        <v>260</v>
      </c>
      <c r="I171" s="75"/>
      <c r="J171" s="76">
        <v>31</v>
      </c>
      <c r="K171" s="76" t="s">
        <v>79</v>
      </c>
      <c r="L171" s="149" t="s">
        <v>149</v>
      </c>
      <c r="M171" s="171" t="s">
        <v>150</v>
      </c>
      <c r="N171" s="171"/>
      <c r="O171" s="171"/>
      <c r="P171" s="171"/>
      <c r="Q171" s="78" t="s">
        <v>86</v>
      </c>
      <c r="R171" s="79">
        <v>100.27</v>
      </c>
      <c r="S171" s="172">
        <v>0</v>
      </c>
      <c r="T171" s="172"/>
      <c r="U171" s="172">
        <f aca="true" t="shared" si="2" ref="U171:U176">S171*R171</f>
        <v>0</v>
      </c>
      <c r="V171" s="172"/>
      <c r="W171" s="172"/>
      <c r="X171" s="172"/>
      <c r="Y171" s="80"/>
    </row>
    <row r="172" spans="1:25" s="1" customFormat="1" ht="16.5" customHeight="1">
      <c r="A172" s="84" t="e">
        <f>IF(#REF!="zákl. přenesená",#REF!,0)</f>
        <v>#REF!</v>
      </c>
      <c r="B172" s="84" t="e">
        <f>IF(#REF!="sníž. přenesená",#REF!,0)</f>
        <v>#REF!</v>
      </c>
      <c r="C172" s="84" t="e">
        <f>IF(#REF!="nulová",#REF!,0)</f>
        <v>#REF!</v>
      </c>
      <c r="D172" s="13" t="s">
        <v>39</v>
      </c>
      <c r="E172" s="84" t="e">
        <f>ROUND(#REF!*#REF!,2)</f>
        <v>#REF!</v>
      </c>
      <c r="F172" s="13" t="s">
        <v>102</v>
      </c>
      <c r="G172" s="13" t="s">
        <v>261</v>
      </c>
      <c r="I172" s="75"/>
      <c r="J172" s="76">
        <v>32</v>
      </c>
      <c r="K172" s="76" t="s">
        <v>79</v>
      </c>
      <c r="L172" s="149" t="s">
        <v>153</v>
      </c>
      <c r="M172" s="171" t="s">
        <v>311</v>
      </c>
      <c r="N172" s="171"/>
      <c r="O172" s="171"/>
      <c r="P172" s="171"/>
      <c r="Q172" s="78" t="s">
        <v>86</v>
      </c>
      <c r="R172" s="79">
        <f>R173</f>
        <v>86.35</v>
      </c>
      <c r="S172" s="172">
        <v>0</v>
      </c>
      <c r="T172" s="172"/>
      <c r="U172" s="172">
        <f t="shared" si="2"/>
        <v>0</v>
      </c>
      <c r="V172" s="172"/>
      <c r="W172" s="172"/>
      <c r="X172" s="172"/>
      <c r="Y172" s="80"/>
    </row>
    <row r="173" spans="1:25" s="1" customFormat="1" ht="16.5" customHeight="1">
      <c r="A173" s="84"/>
      <c r="B173" s="84"/>
      <c r="C173" s="84"/>
      <c r="D173" s="13"/>
      <c r="E173" s="84"/>
      <c r="F173" s="13"/>
      <c r="G173" s="13"/>
      <c r="I173" s="75"/>
      <c r="J173" s="76">
        <v>32</v>
      </c>
      <c r="K173" s="76" t="s">
        <v>79</v>
      </c>
      <c r="L173" s="149" t="s">
        <v>153</v>
      </c>
      <c r="M173" s="178" t="s">
        <v>308</v>
      </c>
      <c r="N173" s="179"/>
      <c r="O173" s="179"/>
      <c r="P173" s="180"/>
      <c r="Q173" s="78" t="s">
        <v>86</v>
      </c>
      <c r="R173" s="79">
        <v>86.35</v>
      </c>
      <c r="S173" s="181">
        <v>0</v>
      </c>
      <c r="T173" s="182"/>
      <c r="U173" s="181">
        <f t="shared" si="2"/>
        <v>0</v>
      </c>
      <c r="V173" s="183"/>
      <c r="W173" s="183"/>
      <c r="X173" s="182"/>
      <c r="Y173" s="80"/>
    </row>
    <row r="174" spans="1:25" s="1" customFormat="1" ht="36" customHeight="1">
      <c r="A174" s="84" t="e">
        <f>IF(#REF!="zákl. přenesená",#REF!,0)</f>
        <v>#REF!</v>
      </c>
      <c r="B174" s="84" t="e">
        <f>IF(#REF!="sníž. přenesená",#REF!,0)</f>
        <v>#REF!</v>
      </c>
      <c r="C174" s="84" t="e">
        <f>IF(#REF!="nulová",#REF!,0)</f>
        <v>#REF!</v>
      </c>
      <c r="D174" s="13" t="s">
        <v>39</v>
      </c>
      <c r="E174" s="84" t="e">
        <f>ROUND(#REF!*#REF!,2)</f>
        <v>#REF!</v>
      </c>
      <c r="F174" s="13" t="s">
        <v>102</v>
      </c>
      <c r="G174" s="13" t="s">
        <v>262</v>
      </c>
      <c r="I174" s="75"/>
      <c r="J174" s="128">
        <v>33</v>
      </c>
      <c r="K174" s="128" t="s">
        <v>79</v>
      </c>
      <c r="L174" s="146" t="s">
        <v>157</v>
      </c>
      <c r="M174" s="186" t="s">
        <v>273</v>
      </c>
      <c r="N174" s="186"/>
      <c r="O174" s="186"/>
      <c r="P174" s="186"/>
      <c r="Q174" s="129" t="s">
        <v>86</v>
      </c>
      <c r="R174" s="130">
        <v>100.27</v>
      </c>
      <c r="S174" s="187">
        <v>0</v>
      </c>
      <c r="T174" s="187"/>
      <c r="U174" s="172">
        <f t="shared" si="2"/>
        <v>0</v>
      </c>
      <c r="V174" s="172"/>
      <c r="W174" s="172"/>
      <c r="X174" s="172"/>
      <c r="Y174" s="80"/>
    </row>
    <row r="175" spans="1:25" s="1" customFormat="1" ht="30.75" customHeight="1">
      <c r="A175" s="84"/>
      <c r="B175" s="84"/>
      <c r="C175" s="84"/>
      <c r="D175" s="13"/>
      <c r="E175" s="84"/>
      <c r="F175" s="13"/>
      <c r="G175" s="13"/>
      <c r="I175" s="75"/>
      <c r="J175" s="128">
        <v>35</v>
      </c>
      <c r="K175" s="128" t="s">
        <v>79</v>
      </c>
      <c r="L175" s="146" t="s">
        <v>275</v>
      </c>
      <c r="M175" s="186" t="s">
        <v>274</v>
      </c>
      <c r="N175" s="186"/>
      <c r="O175" s="186"/>
      <c r="P175" s="186"/>
      <c r="Q175" s="129" t="s">
        <v>86</v>
      </c>
      <c r="R175" s="130">
        <v>135.3</v>
      </c>
      <c r="S175" s="187">
        <v>0</v>
      </c>
      <c r="T175" s="187"/>
      <c r="U175" s="181">
        <f t="shared" si="2"/>
        <v>0</v>
      </c>
      <c r="V175" s="183"/>
      <c r="W175" s="183"/>
      <c r="X175" s="182"/>
      <c r="Y175" s="80"/>
    </row>
    <row r="176" spans="1:25" s="1" customFormat="1" ht="25.5" customHeight="1">
      <c r="A176" s="84" t="e">
        <f>IF(#REF!="zákl. přenesená",#REF!,0)</f>
        <v>#REF!</v>
      </c>
      <c r="B176" s="84" t="e">
        <f>IF(#REF!="sníž. přenesená",#REF!,0)</f>
        <v>#REF!</v>
      </c>
      <c r="C176" s="84" t="e">
        <f>IF(#REF!="nulová",#REF!,0)</f>
        <v>#REF!</v>
      </c>
      <c r="D176" s="13" t="s">
        <v>39</v>
      </c>
      <c r="E176" s="84" t="e">
        <f>ROUND(#REF!*#REF!,2)</f>
        <v>#REF!</v>
      </c>
      <c r="F176" s="13" t="s">
        <v>102</v>
      </c>
      <c r="G176" s="13" t="s">
        <v>263</v>
      </c>
      <c r="I176" s="75"/>
      <c r="J176" s="76">
        <v>36</v>
      </c>
      <c r="K176" s="76" t="s">
        <v>79</v>
      </c>
      <c r="L176" s="149" t="s">
        <v>160</v>
      </c>
      <c r="M176" s="171" t="s">
        <v>161</v>
      </c>
      <c r="N176" s="171"/>
      <c r="O176" s="171"/>
      <c r="P176" s="171"/>
      <c r="Q176" s="78" t="s">
        <v>133</v>
      </c>
      <c r="R176" s="79">
        <v>1.2</v>
      </c>
      <c r="S176" s="172">
        <v>0</v>
      </c>
      <c r="T176" s="172"/>
      <c r="U176" s="181">
        <f t="shared" si="2"/>
        <v>0</v>
      </c>
      <c r="V176" s="183"/>
      <c r="W176" s="183"/>
      <c r="X176" s="182"/>
      <c r="Y176" s="80"/>
    </row>
    <row r="177" spans="5:25" s="5" customFormat="1" ht="29.25" customHeight="1">
      <c r="E177" s="73" t="e">
        <f>SUM(E178:E178)</f>
        <v>#REF!</v>
      </c>
      <c r="I177" s="69"/>
      <c r="J177" s="70"/>
      <c r="K177" s="74" t="s">
        <v>62</v>
      </c>
      <c r="L177" s="145"/>
      <c r="M177" s="74"/>
      <c r="N177" s="74"/>
      <c r="O177" s="74"/>
      <c r="P177" s="74"/>
      <c r="Q177" s="74"/>
      <c r="R177" s="74"/>
      <c r="S177" s="74"/>
      <c r="T177" s="74"/>
      <c r="U177" s="184">
        <f>U178</f>
        <v>0</v>
      </c>
      <c r="V177" s="185"/>
      <c r="W177" s="185"/>
      <c r="X177" s="185"/>
      <c r="Y177" s="72"/>
    </row>
    <row r="178" spans="1:25" s="1" customFormat="1" ht="35.25" customHeight="1">
      <c r="A178" s="84" t="e">
        <f>IF(#REF!="zákl. přenesená",#REF!,0)</f>
        <v>#REF!</v>
      </c>
      <c r="B178" s="84" t="e">
        <f>IF(#REF!="sníž. přenesená",#REF!,0)</f>
        <v>#REF!</v>
      </c>
      <c r="C178" s="84" t="e">
        <f>IF(#REF!="nulová",#REF!,0)</f>
        <v>#REF!</v>
      </c>
      <c r="D178" s="13" t="s">
        <v>39</v>
      </c>
      <c r="E178" s="84" t="e">
        <f>ROUND(#REF!*#REF!,2)</f>
        <v>#REF!</v>
      </c>
      <c r="F178" s="13" t="s">
        <v>102</v>
      </c>
      <c r="G178" s="13" t="s">
        <v>264</v>
      </c>
      <c r="I178" s="75"/>
      <c r="J178" s="128">
        <v>37</v>
      </c>
      <c r="K178" s="128" t="s">
        <v>79</v>
      </c>
      <c r="L178" s="162" t="s">
        <v>245</v>
      </c>
      <c r="M178" s="186" t="s">
        <v>297</v>
      </c>
      <c r="N178" s="186"/>
      <c r="O178" s="186"/>
      <c r="P178" s="186"/>
      <c r="Q178" s="129" t="s">
        <v>119</v>
      </c>
      <c r="R178" s="130">
        <v>2</v>
      </c>
      <c r="S178" s="187">
        <v>0</v>
      </c>
      <c r="T178" s="187"/>
      <c r="U178" s="187">
        <f>ROUND(S178*R178,2)</f>
        <v>0</v>
      </c>
      <c r="V178" s="187"/>
      <c r="W178" s="187"/>
      <c r="X178" s="187"/>
      <c r="Y178" s="80"/>
    </row>
    <row r="179" spans="5:25" s="5" customFormat="1" ht="29.25" customHeight="1">
      <c r="E179" s="73" t="e">
        <f>SUM(E180:E183)</f>
        <v>#REF!</v>
      </c>
      <c r="I179" s="69"/>
      <c r="J179" s="70"/>
      <c r="K179" s="74" t="s">
        <v>63</v>
      </c>
      <c r="L179" s="145"/>
      <c r="M179" s="74"/>
      <c r="N179" s="74"/>
      <c r="O179" s="74"/>
      <c r="P179" s="74"/>
      <c r="Q179" s="74"/>
      <c r="R179" s="74"/>
      <c r="S179" s="74"/>
      <c r="T179" s="74"/>
      <c r="U179" s="176">
        <f>SUM(U180:X183)</f>
        <v>0</v>
      </c>
      <c r="V179" s="177"/>
      <c r="W179" s="177"/>
      <c r="X179" s="177"/>
      <c r="Y179" s="72"/>
    </row>
    <row r="180" spans="1:25" s="1" customFormat="1" ht="25.5" customHeight="1">
      <c r="A180" s="84" t="e">
        <f>IF(#REF!="zákl. přenesená",#REF!,0)</f>
        <v>#REF!</v>
      </c>
      <c r="B180" s="84" t="e">
        <f>IF(#REF!="sníž. přenesená",#REF!,0)</f>
        <v>#REF!</v>
      </c>
      <c r="C180" s="84" t="e">
        <f>IF(#REF!="nulová",#REF!,0)</f>
        <v>#REF!</v>
      </c>
      <c r="D180" s="13" t="s">
        <v>39</v>
      </c>
      <c r="E180" s="84" t="e">
        <f>ROUND(#REF!*#REF!,2)</f>
        <v>#REF!</v>
      </c>
      <c r="F180" s="13" t="s">
        <v>102</v>
      </c>
      <c r="G180" s="13" t="s">
        <v>265</v>
      </c>
      <c r="I180" s="75"/>
      <c r="J180" s="76">
        <v>38</v>
      </c>
      <c r="K180" s="76" t="s">
        <v>79</v>
      </c>
      <c r="L180" s="149" t="s">
        <v>172</v>
      </c>
      <c r="M180" s="171" t="s">
        <v>173</v>
      </c>
      <c r="N180" s="171"/>
      <c r="O180" s="171"/>
      <c r="P180" s="171"/>
      <c r="Q180" s="78" t="s">
        <v>80</v>
      </c>
      <c r="R180" s="79">
        <f>R132</f>
        <v>1561.896</v>
      </c>
      <c r="S180" s="172">
        <v>0</v>
      </c>
      <c r="T180" s="172"/>
      <c r="U180" s="172">
        <f>S180*R180</f>
        <v>0</v>
      </c>
      <c r="V180" s="172"/>
      <c r="W180" s="172"/>
      <c r="X180" s="172"/>
      <c r="Y180" s="80"/>
    </row>
    <row r="181" spans="1:25" s="1" customFormat="1" ht="16.5" customHeight="1">
      <c r="A181" s="84" t="e">
        <f>IF(#REF!="zákl. přenesená",#REF!,0)</f>
        <v>#REF!</v>
      </c>
      <c r="B181" s="84" t="e">
        <f>IF(#REF!="sníž. přenesená",#REF!,0)</f>
        <v>#REF!</v>
      </c>
      <c r="C181" s="84" t="e">
        <f>IF(#REF!="nulová",#REF!,0)</f>
        <v>#REF!</v>
      </c>
      <c r="D181" s="13" t="s">
        <v>39</v>
      </c>
      <c r="E181" s="84" t="e">
        <f>ROUND(#REF!*#REF!,2)</f>
        <v>#REF!</v>
      </c>
      <c r="F181" s="13" t="s">
        <v>102</v>
      </c>
      <c r="G181" s="13" t="s">
        <v>266</v>
      </c>
      <c r="I181" s="75"/>
      <c r="J181" s="76">
        <v>39</v>
      </c>
      <c r="K181" s="76" t="s">
        <v>79</v>
      </c>
      <c r="L181" s="149" t="s">
        <v>174</v>
      </c>
      <c r="M181" s="171" t="s">
        <v>175</v>
      </c>
      <c r="N181" s="171"/>
      <c r="O181" s="171"/>
      <c r="P181" s="171"/>
      <c r="Q181" s="78" t="s">
        <v>80</v>
      </c>
      <c r="R181" s="79">
        <f>R180</f>
        <v>1561.896</v>
      </c>
      <c r="S181" s="172">
        <v>0</v>
      </c>
      <c r="T181" s="172"/>
      <c r="U181" s="172">
        <f>S181*R181</f>
        <v>0</v>
      </c>
      <c r="V181" s="172"/>
      <c r="W181" s="172"/>
      <c r="X181" s="172"/>
      <c r="Y181" s="80"/>
    </row>
    <row r="182" spans="1:25" s="1" customFormat="1" ht="33.75" customHeight="1">
      <c r="A182" s="84"/>
      <c r="B182" s="84"/>
      <c r="C182" s="84"/>
      <c r="D182" s="13"/>
      <c r="E182" s="84"/>
      <c r="F182" s="13"/>
      <c r="G182" s="13"/>
      <c r="I182" s="75"/>
      <c r="J182" s="76">
        <v>34</v>
      </c>
      <c r="K182" s="76" t="s">
        <v>79</v>
      </c>
      <c r="L182" s="149" t="s">
        <v>309</v>
      </c>
      <c r="M182" s="178" t="s">
        <v>310</v>
      </c>
      <c r="N182" s="179"/>
      <c r="O182" s="179"/>
      <c r="P182" s="180"/>
      <c r="Q182" s="78" t="s">
        <v>80</v>
      </c>
      <c r="R182" s="79">
        <v>95.2</v>
      </c>
      <c r="S182" s="181">
        <v>0</v>
      </c>
      <c r="T182" s="182"/>
      <c r="U182" s="181">
        <f>S182*R182</f>
        <v>0</v>
      </c>
      <c r="V182" s="183"/>
      <c r="W182" s="183"/>
      <c r="X182" s="182"/>
      <c r="Y182" s="80"/>
    </row>
    <row r="183" spans="1:25" s="1" customFormat="1" ht="51" customHeight="1">
      <c r="A183" s="84" t="e">
        <f>IF(#REF!="zákl. přenesená",#REF!,0)</f>
        <v>#REF!</v>
      </c>
      <c r="B183" s="84" t="e">
        <f>IF(#REF!="sníž. přenesená",#REF!,0)</f>
        <v>#REF!</v>
      </c>
      <c r="C183" s="84" t="e">
        <f>IF(#REF!="nulová",#REF!,0)</f>
        <v>#REF!</v>
      </c>
      <c r="D183" s="13" t="s">
        <v>39</v>
      </c>
      <c r="E183" s="84" t="e">
        <f>ROUND(#REF!*#REF!,2)</f>
        <v>#REF!</v>
      </c>
      <c r="F183" s="13" t="s">
        <v>102</v>
      </c>
      <c r="G183" s="13" t="s">
        <v>267</v>
      </c>
      <c r="I183" s="75"/>
      <c r="J183" s="76">
        <v>40</v>
      </c>
      <c r="K183" s="76" t="s">
        <v>79</v>
      </c>
      <c r="L183" s="149" t="s">
        <v>176</v>
      </c>
      <c r="M183" s="171" t="s">
        <v>177</v>
      </c>
      <c r="N183" s="171"/>
      <c r="O183" s="171"/>
      <c r="P183" s="171"/>
      <c r="Q183" s="78" t="s">
        <v>80</v>
      </c>
      <c r="R183" s="79">
        <f>R181</f>
        <v>1561.896</v>
      </c>
      <c r="S183" s="172">
        <v>0</v>
      </c>
      <c r="T183" s="172"/>
      <c r="U183" s="172">
        <f>S183*R183</f>
        <v>0</v>
      </c>
      <c r="V183" s="172"/>
      <c r="W183" s="172"/>
      <c r="X183" s="172"/>
      <c r="Y183" s="80"/>
    </row>
    <row r="184" spans="9:25" s="5" customFormat="1" ht="36.75" customHeight="1">
      <c r="I184" s="69"/>
      <c r="J184" s="70"/>
      <c r="K184" s="71" t="s">
        <v>298</v>
      </c>
      <c r="L184" s="71"/>
      <c r="M184" s="71"/>
      <c r="N184" s="71"/>
      <c r="O184" s="71"/>
      <c r="P184" s="71"/>
      <c r="Q184" s="71"/>
      <c r="R184" s="71"/>
      <c r="S184" s="71"/>
      <c r="T184" s="71"/>
      <c r="U184" s="174">
        <f>U185</f>
        <v>0</v>
      </c>
      <c r="V184" s="175"/>
      <c r="W184" s="175"/>
      <c r="X184" s="175"/>
      <c r="Y184" s="72"/>
    </row>
    <row r="185" spans="9:25" s="7" customFormat="1" ht="16.5" customHeight="1">
      <c r="I185" s="88"/>
      <c r="J185" s="161"/>
      <c r="K185" s="74" t="s">
        <v>299</v>
      </c>
      <c r="L185" s="74"/>
      <c r="M185" s="74"/>
      <c r="N185" s="74"/>
      <c r="O185" s="74"/>
      <c r="P185" s="74"/>
      <c r="Q185" s="74"/>
      <c r="R185" s="74"/>
      <c r="S185" s="74"/>
      <c r="T185" s="74"/>
      <c r="U185" s="176">
        <f>SUM(U186:X189)</f>
        <v>0</v>
      </c>
      <c r="V185" s="177"/>
      <c r="W185" s="177"/>
      <c r="X185" s="177"/>
      <c r="Y185" s="90"/>
    </row>
    <row r="186" spans="9:25" s="7" customFormat="1" ht="16.5" customHeight="1">
      <c r="I186" s="88"/>
      <c r="J186" s="76">
        <v>41</v>
      </c>
      <c r="K186" s="76" t="s">
        <v>79</v>
      </c>
      <c r="L186" s="77" t="s">
        <v>300</v>
      </c>
      <c r="M186" s="171" t="s">
        <v>301</v>
      </c>
      <c r="N186" s="171"/>
      <c r="O186" s="171"/>
      <c r="P186" s="171"/>
      <c r="Q186" s="78" t="s">
        <v>119</v>
      </c>
      <c r="R186" s="79">
        <v>1</v>
      </c>
      <c r="S186" s="172">
        <v>0</v>
      </c>
      <c r="T186" s="172"/>
      <c r="U186" s="172">
        <f>S186*R186</f>
        <v>0</v>
      </c>
      <c r="V186" s="172"/>
      <c r="W186" s="172"/>
      <c r="X186" s="172"/>
      <c r="Y186" s="90"/>
    </row>
    <row r="187" spans="9:25" s="7" customFormat="1" ht="16.5" customHeight="1">
      <c r="I187" s="88"/>
      <c r="J187" s="76">
        <v>42</v>
      </c>
      <c r="K187" s="76" t="s">
        <v>79</v>
      </c>
      <c r="L187" s="77" t="s">
        <v>302</v>
      </c>
      <c r="M187" s="171" t="s">
        <v>303</v>
      </c>
      <c r="N187" s="171"/>
      <c r="O187" s="171"/>
      <c r="P187" s="171"/>
      <c r="Q187" s="78" t="s">
        <v>119</v>
      </c>
      <c r="R187" s="79">
        <v>1</v>
      </c>
      <c r="S187" s="172">
        <v>0</v>
      </c>
      <c r="T187" s="172"/>
      <c r="U187" s="172">
        <f>S187*R187</f>
        <v>0</v>
      </c>
      <c r="V187" s="172"/>
      <c r="W187" s="172"/>
      <c r="X187" s="172"/>
      <c r="Y187" s="90"/>
    </row>
    <row r="188" spans="9:25" s="7" customFormat="1" ht="16.5" customHeight="1">
      <c r="I188" s="88"/>
      <c r="J188" s="76">
        <v>43</v>
      </c>
      <c r="K188" s="76" t="s">
        <v>79</v>
      </c>
      <c r="L188" s="77" t="s">
        <v>304</v>
      </c>
      <c r="M188" s="171" t="s">
        <v>305</v>
      </c>
      <c r="N188" s="171"/>
      <c r="O188" s="171"/>
      <c r="P188" s="171"/>
      <c r="Q188" s="78" t="s">
        <v>119</v>
      </c>
      <c r="R188" s="79">
        <v>1</v>
      </c>
      <c r="S188" s="172">
        <v>0</v>
      </c>
      <c r="T188" s="172"/>
      <c r="U188" s="172">
        <f>S188*R188</f>
        <v>0</v>
      </c>
      <c r="V188" s="172"/>
      <c r="W188" s="172"/>
      <c r="X188" s="172"/>
      <c r="Y188" s="90"/>
    </row>
    <row r="189" spans="1:25" s="1" customFormat="1" ht="21" customHeight="1">
      <c r="A189" s="84"/>
      <c r="B189" s="84"/>
      <c r="C189" s="84"/>
      <c r="D189" s="13"/>
      <c r="E189" s="84"/>
      <c r="F189" s="13"/>
      <c r="G189" s="13"/>
      <c r="I189" s="75"/>
      <c r="J189" s="76">
        <v>44</v>
      </c>
      <c r="K189" s="76" t="s">
        <v>79</v>
      </c>
      <c r="L189" s="77" t="s">
        <v>306</v>
      </c>
      <c r="M189" s="171" t="s">
        <v>307</v>
      </c>
      <c r="N189" s="171"/>
      <c r="O189" s="171"/>
      <c r="P189" s="171"/>
      <c r="Q189" s="78" t="s">
        <v>119</v>
      </c>
      <c r="R189" s="79">
        <v>1</v>
      </c>
      <c r="S189" s="172">
        <v>0</v>
      </c>
      <c r="T189" s="172"/>
      <c r="U189" s="172">
        <f>S189*R189</f>
        <v>0</v>
      </c>
      <c r="V189" s="172"/>
      <c r="W189" s="172"/>
      <c r="X189" s="172"/>
      <c r="Y189" s="80"/>
    </row>
    <row r="190" spans="9:25" s="1" customFormat="1" ht="6.75" customHeight="1">
      <c r="I190" s="38"/>
      <c r="J190" s="39"/>
      <c r="K190" s="39"/>
      <c r="L190" s="1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40"/>
    </row>
    <row r="193" spans="9:25" ht="13.5"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</row>
    <row r="194" spans="9:25" ht="13.5"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</row>
  </sheetData>
  <sheetProtection/>
  <mergeCells count="209">
    <mergeCell ref="V15:W15"/>
    <mergeCell ref="O1:R1"/>
    <mergeCell ref="J2:X2"/>
    <mergeCell ref="J4:X4"/>
    <mergeCell ref="V11:W11"/>
    <mergeCell ref="V12:W12"/>
    <mergeCell ref="V14:W14"/>
    <mergeCell ref="M6:S6"/>
    <mergeCell ref="M7:N7"/>
    <mergeCell ref="V17:W17"/>
    <mergeCell ref="V18:W18"/>
    <mergeCell ref="V20:W20"/>
    <mergeCell ref="V21:W21"/>
    <mergeCell ref="L24:S24"/>
    <mergeCell ref="T27:W27"/>
    <mergeCell ref="T28:W28"/>
    <mergeCell ref="T30:W30"/>
    <mergeCell ref="O32:Q32"/>
    <mergeCell ref="T32:W32"/>
    <mergeCell ref="O33:Q33"/>
    <mergeCell ref="T33:W33"/>
    <mergeCell ref="O34:Q34"/>
    <mergeCell ref="T34:W34"/>
    <mergeCell ref="O35:Q35"/>
    <mergeCell ref="T35:W35"/>
    <mergeCell ref="O36:Q36"/>
    <mergeCell ref="T36:W36"/>
    <mergeCell ref="S38:W38"/>
    <mergeCell ref="J83:X83"/>
    <mergeCell ref="M85:W85"/>
    <mergeCell ref="M86:W86"/>
    <mergeCell ref="T88:W88"/>
    <mergeCell ref="T90:X90"/>
    <mergeCell ref="T91:X91"/>
    <mergeCell ref="J93:N93"/>
    <mergeCell ref="U93:X93"/>
    <mergeCell ref="U95:X95"/>
    <mergeCell ref="U96:X96"/>
    <mergeCell ref="U97:X97"/>
    <mergeCell ref="U98:X98"/>
    <mergeCell ref="U99:X99"/>
    <mergeCell ref="U100:X100"/>
    <mergeCell ref="U101:X101"/>
    <mergeCell ref="U102:X102"/>
    <mergeCell ref="U103:X103"/>
    <mergeCell ref="U104:X104"/>
    <mergeCell ref="U106:X106"/>
    <mergeCell ref="U107:X107"/>
    <mergeCell ref="S109:X109"/>
    <mergeCell ref="J118:X118"/>
    <mergeCell ref="M120:W120"/>
    <mergeCell ref="M121:W121"/>
    <mergeCell ref="T123:W123"/>
    <mergeCell ref="T125:X125"/>
    <mergeCell ref="T126:X126"/>
    <mergeCell ref="M128:P128"/>
    <mergeCell ref="S128:T128"/>
    <mergeCell ref="U128:X128"/>
    <mergeCell ref="U129:X129"/>
    <mergeCell ref="U130:X130"/>
    <mergeCell ref="U131:X131"/>
    <mergeCell ref="M132:P132"/>
    <mergeCell ref="S132:T132"/>
    <mergeCell ref="U132:X132"/>
    <mergeCell ref="M133:P133"/>
    <mergeCell ref="S133:T133"/>
    <mergeCell ref="U133:X133"/>
    <mergeCell ref="M134:P134"/>
    <mergeCell ref="S134:T134"/>
    <mergeCell ref="U134:X134"/>
    <mergeCell ref="M135:P135"/>
    <mergeCell ref="S135:T135"/>
    <mergeCell ref="U135:X135"/>
    <mergeCell ref="M136:P136"/>
    <mergeCell ref="S136:T136"/>
    <mergeCell ref="U136:X136"/>
    <mergeCell ref="M137:P137"/>
    <mergeCell ref="S137:T137"/>
    <mergeCell ref="U137:X137"/>
    <mergeCell ref="M138:P138"/>
    <mergeCell ref="S138:T138"/>
    <mergeCell ref="U138:X138"/>
    <mergeCell ref="M139:P139"/>
    <mergeCell ref="S139:T139"/>
    <mergeCell ref="U139:X139"/>
    <mergeCell ref="M140:P140"/>
    <mergeCell ref="S140:T140"/>
    <mergeCell ref="U140:X140"/>
    <mergeCell ref="M141:P141"/>
    <mergeCell ref="S141:T141"/>
    <mergeCell ref="U141:X141"/>
    <mergeCell ref="M142:P142"/>
    <mergeCell ref="S142:T142"/>
    <mergeCell ref="U142:X142"/>
    <mergeCell ref="M144:P144"/>
    <mergeCell ref="S144:T144"/>
    <mergeCell ref="U144:X144"/>
    <mergeCell ref="M145:P145"/>
    <mergeCell ref="S145:T145"/>
    <mergeCell ref="U145:X145"/>
    <mergeCell ref="U146:X146"/>
    <mergeCell ref="M147:P147"/>
    <mergeCell ref="S147:T147"/>
    <mergeCell ref="U147:X147"/>
    <mergeCell ref="M148:P148"/>
    <mergeCell ref="S148:T148"/>
    <mergeCell ref="U148:X148"/>
    <mergeCell ref="M149:P149"/>
    <mergeCell ref="M150:P150"/>
    <mergeCell ref="S150:T150"/>
    <mergeCell ref="U150:X150"/>
    <mergeCell ref="M151:P151"/>
    <mergeCell ref="S151:T151"/>
    <mergeCell ref="U151:X151"/>
    <mergeCell ref="M152:P152"/>
    <mergeCell ref="S152:T152"/>
    <mergeCell ref="U152:X152"/>
    <mergeCell ref="M153:P153"/>
    <mergeCell ref="M154:P154"/>
    <mergeCell ref="S154:T154"/>
    <mergeCell ref="U154:X154"/>
    <mergeCell ref="M155:P155"/>
    <mergeCell ref="S155:T155"/>
    <mergeCell ref="U155:X155"/>
    <mergeCell ref="M156:P156"/>
    <mergeCell ref="S156:T156"/>
    <mergeCell ref="U156:X156"/>
    <mergeCell ref="M157:P157"/>
    <mergeCell ref="S157:T157"/>
    <mergeCell ref="U157:X157"/>
    <mergeCell ref="M158:P158"/>
    <mergeCell ref="S158:T158"/>
    <mergeCell ref="U158:X158"/>
    <mergeCell ref="M159:P159"/>
    <mergeCell ref="S159:T159"/>
    <mergeCell ref="U159:X159"/>
    <mergeCell ref="M160:P160"/>
    <mergeCell ref="S160:T160"/>
    <mergeCell ref="U160:X160"/>
    <mergeCell ref="U162:X162"/>
    <mergeCell ref="M163:P163"/>
    <mergeCell ref="S163:T163"/>
    <mergeCell ref="U163:X163"/>
    <mergeCell ref="M164:P164"/>
    <mergeCell ref="S164:T164"/>
    <mergeCell ref="U164:X164"/>
    <mergeCell ref="M165:P165"/>
    <mergeCell ref="S165:T165"/>
    <mergeCell ref="U165:X165"/>
    <mergeCell ref="M166:P166"/>
    <mergeCell ref="S166:T166"/>
    <mergeCell ref="U166:X166"/>
    <mergeCell ref="U167:X167"/>
    <mergeCell ref="M168:P168"/>
    <mergeCell ref="S168:T168"/>
    <mergeCell ref="U168:X168"/>
    <mergeCell ref="U169:X169"/>
    <mergeCell ref="U170:X170"/>
    <mergeCell ref="M171:P171"/>
    <mergeCell ref="S171:T171"/>
    <mergeCell ref="U171:X171"/>
    <mergeCell ref="M172:P172"/>
    <mergeCell ref="S172:T172"/>
    <mergeCell ref="U172:X172"/>
    <mergeCell ref="M173:P173"/>
    <mergeCell ref="S173:T173"/>
    <mergeCell ref="U173:X173"/>
    <mergeCell ref="M174:P174"/>
    <mergeCell ref="S174:T174"/>
    <mergeCell ref="U174:X174"/>
    <mergeCell ref="M175:P175"/>
    <mergeCell ref="S175:T175"/>
    <mergeCell ref="U175:X175"/>
    <mergeCell ref="M176:P176"/>
    <mergeCell ref="S176:T176"/>
    <mergeCell ref="U176:X176"/>
    <mergeCell ref="U177:X177"/>
    <mergeCell ref="M178:P178"/>
    <mergeCell ref="S178:T178"/>
    <mergeCell ref="U178:X178"/>
    <mergeCell ref="U179:X179"/>
    <mergeCell ref="M180:P180"/>
    <mergeCell ref="S180:T180"/>
    <mergeCell ref="U180:X180"/>
    <mergeCell ref="M181:P181"/>
    <mergeCell ref="S181:T181"/>
    <mergeCell ref="U181:X181"/>
    <mergeCell ref="M182:P182"/>
    <mergeCell ref="S182:T182"/>
    <mergeCell ref="U182:X182"/>
    <mergeCell ref="U188:X188"/>
    <mergeCell ref="M183:P183"/>
    <mergeCell ref="S183:T183"/>
    <mergeCell ref="U183:X183"/>
    <mergeCell ref="U184:X184"/>
    <mergeCell ref="U185:X185"/>
    <mergeCell ref="M186:P186"/>
    <mergeCell ref="S186:T186"/>
    <mergeCell ref="U186:X186"/>
    <mergeCell ref="M189:P189"/>
    <mergeCell ref="S189:T189"/>
    <mergeCell ref="U189:X189"/>
    <mergeCell ref="I193:Y193"/>
    <mergeCell ref="I194:Y194"/>
    <mergeCell ref="M187:P187"/>
    <mergeCell ref="S187:T187"/>
    <mergeCell ref="U187:X187"/>
    <mergeCell ref="M188:P188"/>
    <mergeCell ref="S188:T188"/>
  </mergeCells>
  <hyperlinks>
    <hyperlink ref="M1:N1" location="C2" display="1) Krycí list rozpočtu"/>
    <hyperlink ref="O1:R1" location="C86" display="2) Rekapitulace rozpočtu"/>
    <hyperlink ref="S1" location="C117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4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N110" sqref="N110:Q1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8.33203125" style="0" customWidth="1"/>
    <col min="31" max="37" width="9.33203125" style="0" hidden="1" customWidth="1"/>
  </cols>
  <sheetData>
    <row r="1" spans="1:37" ht="21.75" customHeight="1">
      <c r="A1" s="49"/>
      <c r="B1" s="8"/>
      <c r="C1" s="8"/>
      <c r="D1" s="9" t="s">
        <v>0</v>
      </c>
      <c r="E1" s="8"/>
      <c r="F1" s="10" t="s">
        <v>41</v>
      </c>
      <c r="G1" s="10"/>
      <c r="H1" s="225" t="s">
        <v>42</v>
      </c>
      <c r="I1" s="225"/>
      <c r="J1" s="225"/>
      <c r="K1" s="225"/>
      <c r="L1" s="10" t="s">
        <v>43</v>
      </c>
      <c r="M1" s="8"/>
      <c r="N1" s="8"/>
      <c r="O1" s="9" t="s">
        <v>44</v>
      </c>
      <c r="P1" s="8"/>
      <c r="Q1" s="8"/>
      <c r="R1" s="8"/>
      <c r="S1" s="10" t="s">
        <v>45</v>
      </c>
      <c r="T1" s="10"/>
      <c r="U1" s="49"/>
      <c r="V1" s="49"/>
      <c r="W1" s="11"/>
      <c r="X1" s="11"/>
      <c r="Y1" s="11"/>
      <c r="Z1" s="11"/>
      <c r="AA1" s="11"/>
      <c r="AB1" s="11"/>
      <c r="AC1" s="11"/>
      <c r="AD1" s="49"/>
      <c r="AE1" s="11"/>
      <c r="AF1" s="11"/>
      <c r="AG1" s="11"/>
      <c r="AH1" s="11"/>
      <c r="AI1" s="11"/>
      <c r="AJ1" s="11"/>
      <c r="AK1" s="11"/>
    </row>
    <row r="2" spans="3:29" ht="36.75" customHeight="1">
      <c r="C2" s="226" t="s">
        <v>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34" t="s">
        <v>3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</row>
    <row r="3" spans="2:18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2:20" ht="36.75" customHeight="1">
      <c r="B4" s="17"/>
      <c r="C4" s="208" t="s">
        <v>47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8"/>
      <c r="T4" s="12" t="s">
        <v>6</v>
      </c>
    </row>
    <row r="5" spans="2:18" ht="6.75" customHeight="1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8"/>
    </row>
    <row r="6" spans="2:18" ht="24.75" customHeight="1">
      <c r="B6" s="17"/>
      <c r="C6" s="19"/>
      <c r="D6" s="155" t="s">
        <v>7</v>
      </c>
      <c r="E6" s="19"/>
      <c r="F6" s="229" t="s">
        <v>292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9"/>
      <c r="R6" s="18"/>
    </row>
    <row r="7" spans="2:47" s="1" customFormat="1" ht="32.25" customHeight="1">
      <c r="B7" s="23"/>
      <c r="C7" s="24"/>
      <c r="D7" s="21" t="s">
        <v>48</v>
      </c>
      <c r="E7" s="24"/>
      <c r="F7" s="231" t="s">
        <v>289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4"/>
      <c r="R7" s="2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</row>
    <row r="8" spans="2:47" s="1" customFormat="1" ht="14.25" customHeight="1">
      <c r="B8" s="23"/>
      <c r="C8" s="24"/>
      <c r="D8" s="22" t="s">
        <v>8</v>
      </c>
      <c r="E8" s="24"/>
      <c r="F8" s="20" t="s">
        <v>1</v>
      </c>
      <c r="G8" s="24"/>
      <c r="H8" s="24"/>
      <c r="I8" s="24"/>
      <c r="J8" s="24"/>
      <c r="K8" s="24"/>
      <c r="L8" s="24"/>
      <c r="M8" s="22" t="s">
        <v>9</v>
      </c>
      <c r="N8" s="24"/>
      <c r="O8" s="20" t="s">
        <v>1</v>
      </c>
      <c r="P8" s="24"/>
      <c r="Q8" s="24"/>
      <c r="R8" s="2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</row>
    <row r="9" spans="2:47" s="1" customFormat="1" ht="14.25" customHeight="1">
      <c r="B9" s="23"/>
      <c r="C9" s="24"/>
      <c r="D9" s="22" t="s">
        <v>10</v>
      </c>
      <c r="E9" s="24"/>
      <c r="F9" s="20" t="s">
        <v>17</v>
      </c>
      <c r="G9" s="24"/>
      <c r="H9" s="24"/>
      <c r="I9" s="24"/>
      <c r="J9" s="24"/>
      <c r="K9" s="24"/>
      <c r="L9" s="24"/>
      <c r="M9" s="22" t="s">
        <v>12</v>
      </c>
      <c r="N9" s="24"/>
      <c r="O9" s="198"/>
      <c r="P9" s="198"/>
      <c r="Q9" s="24"/>
      <c r="R9" s="2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</row>
    <row r="10" spans="2:47" s="1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2:47" s="1" customFormat="1" ht="14.25" customHeight="1">
      <c r="B11" s="23"/>
      <c r="C11" s="24"/>
      <c r="D11" s="22" t="s">
        <v>13</v>
      </c>
      <c r="E11" s="24"/>
      <c r="F11" s="24"/>
      <c r="G11" s="24"/>
      <c r="H11" s="24"/>
      <c r="I11" s="24"/>
      <c r="J11" s="24"/>
      <c r="K11" s="24"/>
      <c r="L11" s="24"/>
      <c r="M11" s="22" t="s">
        <v>14</v>
      </c>
      <c r="N11" s="24"/>
      <c r="O11" s="199"/>
      <c r="P11" s="199"/>
      <c r="Q11" s="24"/>
      <c r="R11" s="2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</row>
    <row r="12" spans="2:47" s="1" customFormat="1" ht="18" customHeight="1">
      <c r="B12" s="23"/>
      <c r="C12" s="24"/>
      <c r="D12" s="24"/>
      <c r="E12" s="156" t="s">
        <v>290</v>
      </c>
      <c r="F12" s="24"/>
      <c r="G12" s="24"/>
      <c r="H12" s="24"/>
      <c r="I12" s="24"/>
      <c r="J12" s="24"/>
      <c r="K12" s="24"/>
      <c r="L12" s="24"/>
      <c r="M12" s="22" t="s">
        <v>15</v>
      </c>
      <c r="N12" s="24"/>
      <c r="O12" s="199"/>
      <c r="P12" s="199"/>
      <c r="Q12" s="24"/>
      <c r="R12" s="2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2:47" s="1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2:47" s="1" customFormat="1" ht="14.25" customHeight="1">
      <c r="B14" s="23"/>
      <c r="C14" s="24"/>
      <c r="D14" s="22" t="s">
        <v>16</v>
      </c>
      <c r="E14" s="24"/>
      <c r="F14" s="24"/>
      <c r="G14" s="24"/>
      <c r="H14" s="24"/>
      <c r="I14" s="24"/>
      <c r="J14" s="24"/>
      <c r="K14" s="24"/>
      <c r="L14" s="24"/>
      <c r="M14" s="22" t="s">
        <v>14</v>
      </c>
      <c r="N14" s="24"/>
      <c r="O14" s="199"/>
      <c r="P14" s="199"/>
      <c r="Q14" s="24"/>
      <c r="R14" s="2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2:47" s="1" customFormat="1" ht="18" customHeight="1">
      <c r="B15" s="23"/>
      <c r="C15" s="24"/>
      <c r="D15" s="24"/>
      <c r="E15" s="20"/>
      <c r="F15" s="24"/>
      <c r="G15" s="24"/>
      <c r="H15" s="24"/>
      <c r="I15" s="24"/>
      <c r="J15" s="24"/>
      <c r="K15" s="24"/>
      <c r="L15" s="24"/>
      <c r="M15" s="22" t="s">
        <v>15</v>
      </c>
      <c r="N15" s="24"/>
      <c r="O15" s="199"/>
      <c r="P15" s="199"/>
      <c r="Q15" s="24"/>
      <c r="R15" s="2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2:47" s="1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2:47" s="1" customFormat="1" ht="14.25" customHeight="1">
      <c r="B17" s="23"/>
      <c r="C17" s="24"/>
      <c r="D17" s="22" t="s">
        <v>18</v>
      </c>
      <c r="E17" s="24"/>
      <c r="F17" s="24"/>
      <c r="G17" s="24"/>
      <c r="H17" s="24"/>
      <c r="I17" s="24"/>
      <c r="J17" s="24"/>
      <c r="K17" s="24"/>
      <c r="L17" s="24"/>
      <c r="M17" s="22" t="s">
        <v>14</v>
      </c>
      <c r="N17" s="24"/>
      <c r="O17" s="199"/>
      <c r="P17" s="199"/>
      <c r="Q17" s="24"/>
      <c r="R17" s="2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2:47" s="1" customFormat="1" ht="18" customHeight="1">
      <c r="B18" s="23"/>
      <c r="C18" s="24"/>
      <c r="D18" s="24"/>
      <c r="E18" s="20"/>
      <c r="F18" s="24"/>
      <c r="G18" s="24"/>
      <c r="H18" s="24"/>
      <c r="I18" s="24"/>
      <c r="J18" s="24"/>
      <c r="K18" s="24"/>
      <c r="L18" s="24"/>
      <c r="M18" s="22" t="s">
        <v>15</v>
      </c>
      <c r="N18" s="24"/>
      <c r="O18" s="199"/>
      <c r="P18" s="199"/>
      <c r="Q18" s="24"/>
      <c r="R18" s="2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2:47" s="1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2:47" s="1" customFormat="1" ht="14.25" customHeight="1">
      <c r="B20" s="23"/>
      <c r="C20" s="24"/>
      <c r="D20" s="22" t="s">
        <v>19</v>
      </c>
      <c r="E20" s="24"/>
      <c r="F20" s="24"/>
      <c r="G20" s="24"/>
      <c r="H20" s="24"/>
      <c r="I20" s="24"/>
      <c r="J20" s="24"/>
      <c r="K20" s="24"/>
      <c r="L20" s="24"/>
      <c r="M20" s="22" t="s">
        <v>14</v>
      </c>
      <c r="N20" s="24"/>
      <c r="O20" s="199"/>
      <c r="P20" s="199"/>
      <c r="Q20" s="24"/>
      <c r="R20" s="2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22"/>
      <c r="AD20" s="122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2:47" s="1" customFormat="1" ht="18" customHeight="1">
      <c r="B21" s="23"/>
      <c r="C21" s="24"/>
      <c r="D21" s="24"/>
      <c r="E21" s="20"/>
      <c r="F21" s="24"/>
      <c r="G21" s="24"/>
      <c r="H21" s="24"/>
      <c r="I21" s="24"/>
      <c r="J21" s="24"/>
      <c r="K21" s="24"/>
      <c r="L21" s="24"/>
      <c r="M21" s="22" t="s">
        <v>15</v>
      </c>
      <c r="N21" s="24"/>
      <c r="O21" s="199"/>
      <c r="P21" s="199"/>
      <c r="Q21" s="24"/>
      <c r="R21" s="2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122"/>
      <c r="AD21" s="122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2:47" s="1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122"/>
      <c r="AD22" s="122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</row>
    <row r="23" spans="2:47" s="1" customFormat="1" ht="14.25" customHeight="1">
      <c r="B23" s="23"/>
      <c r="C23" s="24"/>
      <c r="D23" s="22" t="s">
        <v>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122"/>
      <c r="AD23" s="122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</row>
    <row r="24" spans="2:47" s="1" customFormat="1" ht="16.5" customHeight="1">
      <c r="B24" s="23"/>
      <c r="C24" s="24"/>
      <c r="D24" s="24"/>
      <c r="E24" s="224" t="s">
        <v>1</v>
      </c>
      <c r="F24" s="224"/>
      <c r="G24" s="224"/>
      <c r="H24" s="224"/>
      <c r="I24" s="224"/>
      <c r="J24" s="224"/>
      <c r="K24" s="224"/>
      <c r="L24" s="224"/>
      <c r="M24" s="24"/>
      <c r="N24" s="24"/>
      <c r="O24" s="24"/>
      <c r="P24" s="24"/>
      <c r="Q24" s="24"/>
      <c r="R24" s="2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122"/>
      <c r="AD24" s="122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2:47" s="1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122"/>
      <c r="AD25" s="122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</row>
    <row r="26" spans="2:47" s="1" customFormat="1" ht="6.75" customHeight="1">
      <c r="B26" s="23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4"/>
      <c r="R26" s="2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122"/>
      <c r="AD26" s="122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</row>
    <row r="27" spans="2:47" s="1" customFormat="1" ht="14.25" customHeight="1">
      <c r="B27" s="23"/>
      <c r="C27" s="24"/>
      <c r="D27" s="50" t="s">
        <v>49</v>
      </c>
      <c r="E27" s="24"/>
      <c r="F27" s="24"/>
      <c r="G27" s="24"/>
      <c r="H27" s="24"/>
      <c r="I27" s="24"/>
      <c r="J27" s="24"/>
      <c r="K27" s="24"/>
      <c r="L27" s="24"/>
      <c r="M27" s="221">
        <f>N88</f>
        <v>0</v>
      </c>
      <c r="N27" s="221"/>
      <c r="O27" s="221"/>
      <c r="P27" s="221"/>
      <c r="Q27" s="24"/>
      <c r="R27" s="2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21">
        <f>M30</f>
        <v>0</v>
      </c>
      <c r="AD27" s="122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</row>
    <row r="28" spans="2:47" s="1" customFormat="1" ht="14.25" customHeight="1">
      <c r="B28" s="23"/>
      <c r="C28" s="24"/>
      <c r="D28" s="158" t="s">
        <v>50</v>
      </c>
      <c r="E28" s="24"/>
      <c r="F28" s="24"/>
      <c r="G28" s="24"/>
      <c r="H28" s="24"/>
      <c r="I28" s="24"/>
      <c r="J28" s="24"/>
      <c r="K28" s="24"/>
      <c r="L28" s="24"/>
      <c r="M28" s="221">
        <f>N90</f>
        <v>0</v>
      </c>
      <c r="N28" s="221"/>
      <c r="O28" s="221"/>
      <c r="P28" s="221"/>
      <c r="Q28" s="24"/>
      <c r="R28" s="2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122"/>
      <c r="AD28" s="122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</row>
    <row r="29" spans="2:47" s="1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122"/>
      <c r="AD29" s="122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</row>
    <row r="30" spans="2:47" s="1" customFormat="1" ht="24.75" customHeight="1">
      <c r="B30" s="23"/>
      <c r="C30" s="24"/>
      <c r="D30" s="51" t="s">
        <v>21</v>
      </c>
      <c r="E30" s="24"/>
      <c r="F30" s="24"/>
      <c r="G30" s="24"/>
      <c r="H30" s="24"/>
      <c r="I30" s="24"/>
      <c r="J30" s="24"/>
      <c r="K30" s="24"/>
      <c r="L30" s="24"/>
      <c r="M30" s="222">
        <f>ROUND(M27+M28,2)</f>
        <v>0</v>
      </c>
      <c r="N30" s="197"/>
      <c r="O30" s="197"/>
      <c r="P30" s="197"/>
      <c r="Q30" s="24"/>
      <c r="R30" s="2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120">
        <f>M30</f>
        <v>0</v>
      </c>
      <c r="AD30" s="122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</row>
    <row r="31" spans="2:47" s="1" customFormat="1" ht="6.75" customHeight="1">
      <c r="B31" s="23"/>
      <c r="C31" s="2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4"/>
      <c r="R31" s="2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122"/>
      <c r="AD31" s="122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</row>
    <row r="32" spans="2:47" s="1" customFormat="1" ht="14.25" customHeight="1">
      <c r="B32" s="23"/>
      <c r="C32" s="24"/>
      <c r="D32" s="26" t="s">
        <v>22</v>
      </c>
      <c r="E32" s="26" t="s">
        <v>23</v>
      </c>
      <c r="F32" s="27">
        <v>0.21</v>
      </c>
      <c r="G32" s="52" t="s">
        <v>24</v>
      </c>
      <c r="H32" s="220">
        <f>M27</f>
        <v>0</v>
      </c>
      <c r="I32" s="197"/>
      <c r="J32" s="197"/>
      <c r="K32" s="24"/>
      <c r="L32" s="24"/>
      <c r="M32" s="220">
        <f>H32*0.21</f>
        <v>0</v>
      </c>
      <c r="N32" s="197"/>
      <c r="O32" s="197"/>
      <c r="P32" s="197"/>
      <c r="Q32" s="24"/>
      <c r="R32" s="2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122"/>
      <c r="AD32" s="122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</row>
    <row r="33" spans="2:47" s="1" customFormat="1" ht="14.25" customHeight="1">
      <c r="B33" s="23"/>
      <c r="C33" s="24"/>
      <c r="D33" s="24"/>
      <c r="E33" s="26"/>
      <c r="F33" s="27"/>
      <c r="G33" s="52"/>
      <c r="H33" s="220"/>
      <c r="I33" s="197"/>
      <c r="J33" s="197"/>
      <c r="K33" s="24"/>
      <c r="L33" s="24"/>
      <c r="M33" s="220"/>
      <c r="N33" s="197"/>
      <c r="O33" s="197"/>
      <c r="P33" s="197"/>
      <c r="Q33" s="24"/>
      <c r="R33" s="2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</row>
    <row r="34" spans="2:47" s="1" customFormat="1" ht="14.25" customHeight="1" hidden="1">
      <c r="B34" s="23"/>
      <c r="C34" s="24"/>
      <c r="D34" s="24"/>
      <c r="E34" s="26" t="s">
        <v>25</v>
      </c>
      <c r="F34" s="27">
        <v>0.21</v>
      </c>
      <c r="G34" s="52" t="s">
        <v>24</v>
      </c>
      <c r="H34" s="220">
        <f>ROUND((SUM(AE90:AE91)+SUM(AE109:AE143)),2)</f>
        <v>0</v>
      </c>
      <c r="I34" s="197"/>
      <c r="J34" s="197"/>
      <c r="K34" s="24"/>
      <c r="L34" s="24"/>
      <c r="M34" s="220">
        <v>0</v>
      </c>
      <c r="N34" s="197"/>
      <c r="O34" s="197"/>
      <c r="P34" s="197"/>
      <c r="Q34" s="24"/>
      <c r="R34" s="2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</row>
    <row r="35" spans="2:47" s="1" customFormat="1" ht="14.25" customHeight="1" hidden="1">
      <c r="B35" s="23"/>
      <c r="C35" s="24"/>
      <c r="D35" s="24"/>
      <c r="E35" s="26" t="s">
        <v>26</v>
      </c>
      <c r="F35" s="27">
        <v>0.15</v>
      </c>
      <c r="G35" s="52" t="s">
        <v>24</v>
      </c>
      <c r="H35" s="220">
        <f>ROUND((SUM(AF90:AF91)+SUM(AF109:AF143)),2)</f>
        <v>0</v>
      </c>
      <c r="I35" s="197"/>
      <c r="J35" s="197"/>
      <c r="K35" s="24"/>
      <c r="L35" s="24"/>
      <c r="M35" s="220">
        <v>0</v>
      </c>
      <c r="N35" s="197"/>
      <c r="O35" s="197"/>
      <c r="P35" s="197"/>
      <c r="Q35" s="24"/>
      <c r="R35" s="2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</row>
    <row r="36" spans="2:47" s="1" customFormat="1" ht="14.25" customHeight="1" hidden="1">
      <c r="B36" s="23"/>
      <c r="C36" s="24"/>
      <c r="D36" s="24"/>
      <c r="E36" s="26" t="s">
        <v>27</v>
      </c>
      <c r="F36" s="27">
        <v>0</v>
      </c>
      <c r="G36" s="52" t="s">
        <v>24</v>
      </c>
      <c r="H36" s="220">
        <f>ROUND((SUM(AG90:AG91)+SUM(AG109:AG143)),2)</f>
        <v>0</v>
      </c>
      <c r="I36" s="197"/>
      <c r="J36" s="197"/>
      <c r="K36" s="24"/>
      <c r="L36" s="24"/>
      <c r="M36" s="220">
        <v>0</v>
      </c>
      <c r="N36" s="197"/>
      <c r="O36" s="197"/>
      <c r="P36" s="197"/>
      <c r="Q36" s="24"/>
      <c r="R36" s="2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</row>
    <row r="37" spans="2:47" s="1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</row>
    <row r="38" spans="2:47" s="1" customFormat="1" ht="24.75" customHeight="1">
      <c r="B38" s="23"/>
      <c r="C38" s="48"/>
      <c r="D38" s="53" t="s">
        <v>28</v>
      </c>
      <c r="E38" s="45"/>
      <c r="F38" s="45"/>
      <c r="G38" s="54" t="s">
        <v>29</v>
      </c>
      <c r="H38" s="55" t="s">
        <v>30</v>
      </c>
      <c r="I38" s="45"/>
      <c r="J38" s="45"/>
      <c r="K38" s="45"/>
      <c r="L38" s="215">
        <f>M30+M32</f>
        <v>0</v>
      </c>
      <c r="M38" s="215"/>
      <c r="N38" s="215"/>
      <c r="O38" s="215"/>
      <c r="P38" s="216"/>
      <c r="Q38" s="48"/>
      <c r="R38" s="2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</row>
    <row r="39" spans="2:47" s="1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</row>
    <row r="40" spans="2:47" s="1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</row>
    <row r="41" spans="2:47" ht="13.5"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8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</row>
    <row r="42" spans="2:47" ht="13.5"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8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</row>
    <row r="43" spans="2:47" ht="13.5">
      <c r="B43" s="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</row>
    <row r="44" spans="2:47" ht="13.5">
      <c r="B44" s="1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8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</row>
    <row r="45" spans="2:47" ht="13.5"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8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</row>
    <row r="46" spans="2:47" ht="13.5">
      <c r="B46" s="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8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</row>
    <row r="47" spans="2:47" ht="13.5">
      <c r="B47" s="1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8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</row>
    <row r="48" spans="2:47" ht="13.5">
      <c r="B48" s="1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8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</row>
    <row r="49" spans="2:47" ht="13.5">
      <c r="B49" s="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8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</row>
    <row r="50" spans="2:47" s="1" customFormat="1" ht="15">
      <c r="B50" s="23"/>
      <c r="C50" s="24"/>
      <c r="D50" s="29" t="s">
        <v>31</v>
      </c>
      <c r="E50" s="30"/>
      <c r="F50" s="30"/>
      <c r="G50" s="30"/>
      <c r="H50" s="31"/>
      <c r="I50" s="24"/>
      <c r="J50" s="29" t="s">
        <v>32</v>
      </c>
      <c r="K50" s="30"/>
      <c r="L50" s="30"/>
      <c r="M50" s="30"/>
      <c r="N50" s="30"/>
      <c r="O50" s="30"/>
      <c r="P50" s="31"/>
      <c r="Q50" s="24"/>
      <c r="R50" s="2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</row>
    <row r="51" spans="2:47" ht="13.5">
      <c r="B51" s="17"/>
      <c r="C51" s="19"/>
      <c r="D51" s="32"/>
      <c r="E51" s="19"/>
      <c r="F51" s="19"/>
      <c r="G51" s="19"/>
      <c r="H51" s="33"/>
      <c r="I51" s="19"/>
      <c r="J51" s="32"/>
      <c r="K51" s="19"/>
      <c r="L51" s="19"/>
      <c r="M51" s="19"/>
      <c r="N51" s="19"/>
      <c r="O51" s="19"/>
      <c r="P51" s="33"/>
      <c r="Q51" s="19"/>
      <c r="R51" s="18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</row>
    <row r="52" spans="2:47" ht="13.5">
      <c r="B52" s="17"/>
      <c r="C52" s="19"/>
      <c r="D52" s="32"/>
      <c r="E52" s="19"/>
      <c r="F52" s="19"/>
      <c r="G52" s="19"/>
      <c r="H52" s="33"/>
      <c r="I52" s="19"/>
      <c r="J52" s="32"/>
      <c r="K52" s="19"/>
      <c r="L52" s="19"/>
      <c r="M52" s="19"/>
      <c r="N52" s="19"/>
      <c r="O52" s="19"/>
      <c r="P52" s="33"/>
      <c r="Q52" s="19"/>
      <c r="R52" s="18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</row>
    <row r="53" spans="2:47" ht="13.5">
      <c r="B53" s="17"/>
      <c r="C53" s="19"/>
      <c r="D53" s="32"/>
      <c r="E53" s="19"/>
      <c r="F53" s="19"/>
      <c r="G53" s="19"/>
      <c r="H53" s="33"/>
      <c r="I53" s="19"/>
      <c r="J53" s="32"/>
      <c r="K53" s="19"/>
      <c r="L53" s="19"/>
      <c r="M53" s="19"/>
      <c r="N53" s="19"/>
      <c r="O53" s="19"/>
      <c r="P53" s="33"/>
      <c r="Q53" s="19"/>
      <c r="R53" s="18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</row>
    <row r="54" spans="2:47" ht="13.5">
      <c r="B54" s="17"/>
      <c r="C54" s="19"/>
      <c r="D54" s="32"/>
      <c r="E54" s="19"/>
      <c r="F54" s="19"/>
      <c r="G54" s="19"/>
      <c r="H54" s="33"/>
      <c r="I54" s="19"/>
      <c r="J54" s="32"/>
      <c r="K54" s="19"/>
      <c r="L54" s="19"/>
      <c r="M54" s="19"/>
      <c r="N54" s="19"/>
      <c r="O54" s="19"/>
      <c r="P54" s="33"/>
      <c r="Q54" s="19"/>
      <c r="R54" s="18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</row>
    <row r="55" spans="2:47" ht="13.5">
      <c r="B55" s="17"/>
      <c r="C55" s="19"/>
      <c r="D55" s="32"/>
      <c r="E55" s="19"/>
      <c r="F55" s="19"/>
      <c r="G55" s="19"/>
      <c r="H55" s="33"/>
      <c r="I55" s="19"/>
      <c r="J55" s="32"/>
      <c r="K55" s="19"/>
      <c r="L55" s="19"/>
      <c r="M55" s="19"/>
      <c r="N55" s="19"/>
      <c r="O55" s="19"/>
      <c r="P55" s="33"/>
      <c r="Q55" s="19"/>
      <c r="R55" s="18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</row>
    <row r="56" spans="2:47" ht="13.5">
      <c r="B56" s="17"/>
      <c r="C56" s="19"/>
      <c r="D56" s="32"/>
      <c r="E56" s="19"/>
      <c r="F56" s="19"/>
      <c r="G56" s="19"/>
      <c r="H56" s="33"/>
      <c r="I56" s="19"/>
      <c r="J56" s="32"/>
      <c r="K56" s="19"/>
      <c r="L56" s="19"/>
      <c r="M56" s="19"/>
      <c r="N56" s="19"/>
      <c r="O56" s="19"/>
      <c r="P56" s="33"/>
      <c r="Q56" s="19"/>
      <c r="R56" s="18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</row>
    <row r="57" spans="2:47" ht="13.5">
      <c r="B57" s="17"/>
      <c r="C57" s="19"/>
      <c r="D57" s="32"/>
      <c r="E57" s="19"/>
      <c r="F57" s="19"/>
      <c r="G57" s="19"/>
      <c r="H57" s="33"/>
      <c r="I57" s="19"/>
      <c r="J57" s="32"/>
      <c r="K57" s="19"/>
      <c r="L57" s="19"/>
      <c r="M57" s="19"/>
      <c r="N57" s="19"/>
      <c r="O57" s="19"/>
      <c r="P57" s="33"/>
      <c r="Q57" s="19"/>
      <c r="R57" s="18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</row>
    <row r="58" spans="2:47" ht="13.5">
      <c r="B58" s="17"/>
      <c r="C58" s="19"/>
      <c r="D58" s="32"/>
      <c r="E58" s="19"/>
      <c r="F58" s="19"/>
      <c r="G58" s="19"/>
      <c r="H58" s="33"/>
      <c r="I58" s="19"/>
      <c r="J58" s="32"/>
      <c r="K58" s="19"/>
      <c r="L58" s="19"/>
      <c r="M58" s="19"/>
      <c r="N58" s="19"/>
      <c r="O58" s="19"/>
      <c r="P58" s="33"/>
      <c r="Q58" s="19"/>
      <c r="R58" s="18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</row>
    <row r="59" spans="2:47" s="1" customFormat="1" ht="15">
      <c r="B59" s="23"/>
      <c r="C59" s="24"/>
      <c r="D59" s="34" t="s">
        <v>33</v>
      </c>
      <c r="E59" s="35"/>
      <c r="F59" s="35"/>
      <c r="G59" s="36" t="s">
        <v>34</v>
      </c>
      <c r="H59" s="37"/>
      <c r="I59" s="24"/>
      <c r="J59" s="34" t="s">
        <v>33</v>
      </c>
      <c r="K59" s="35"/>
      <c r="L59" s="35"/>
      <c r="M59" s="35"/>
      <c r="N59" s="36" t="s">
        <v>34</v>
      </c>
      <c r="O59" s="35"/>
      <c r="P59" s="37"/>
      <c r="Q59" s="24"/>
      <c r="R59" s="2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</row>
    <row r="60" spans="2:47" ht="13.5">
      <c r="B60" s="1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8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</row>
    <row r="61" spans="2:47" s="1" customFormat="1" ht="15">
      <c r="B61" s="23"/>
      <c r="C61" s="24"/>
      <c r="D61" s="29" t="s">
        <v>35</v>
      </c>
      <c r="E61" s="30"/>
      <c r="F61" s="30"/>
      <c r="G61" s="30"/>
      <c r="H61" s="31"/>
      <c r="I61" s="24"/>
      <c r="J61" s="29" t="s">
        <v>36</v>
      </c>
      <c r="K61" s="30"/>
      <c r="L61" s="30"/>
      <c r="M61" s="30"/>
      <c r="N61" s="30"/>
      <c r="O61" s="30"/>
      <c r="P61" s="31"/>
      <c r="Q61" s="24"/>
      <c r="R61" s="2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</row>
    <row r="62" spans="2:47" ht="13.5">
      <c r="B62" s="17"/>
      <c r="C62" s="19"/>
      <c r="D62" s="32"/>
      <c r="E62" s="19"/>
      <c r="F62" s="19"/>
      <c r="G62" s="19"/>
      <c r="H62" s="33"/>
      <c r="I62" s="19"/>
      <c r="J62" s="32"/>
      <c r="K62" s="19"/>
      <c r="L62" s="19"/>
      <c r="M62" s="19"/>
      <c r="N62" s="19"/>
      <c r="O62" s="19"/>
      <c r="P62" s="33"/>
      <c r="Q62" s="19"/>
      <c r="R62" s="18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</row>
    <row r="63" spans="2:18" ht="13.5">
      <c r="B63" s="17"/>
      <c r="C63" s="19"/>
      <c r="D63" s="32"/>
      <c r="E63" s="19"/>
      <c r="F63" s="19"/>
      <c r="G63" s="19"/>
      <c r="H63" s="33"/>
      <c r="I63" s="19"/>
      <c r="J63" s="32"/>
      <c r="K63" s="19"/>
      <c r="L63" s="19"/>
      <c r="M63" s="19"/>
      <c r="N63" s="19"/>
      <c r="O63" s="19"/>
      <c r="P63" s="33"/>
      <c r="Q63" s="19"/>
      <c r="R63" s="18"/>
    </row>
    <row r="64" spans="2:18" ht="13.5">
      <c r="B64" s="17"/>
      <c r="C64" s="19"/>
      <c r="D64" s="32"/>
      <c r="E64" s="19"/>
      <c r="F64" s="19"/>
      <c r="G64" s="19"/>
      <c r="H64" s="33"/>
      <c r="I64" s="19"/>
      <c r="J64" s="32"/>
      <c r="K64" s="19"/>
      <c r="L64" s="19"/>
      <c r="M64" s="19"/>
      <c r="N64" s="19"/>
      <c r="O64" s="19"/>
      <c r="P64" s="33"/>
      <c r="Q64" s="19"/>
      <c r="R64" s="18"/>
    </row>
    <row r="65" spans="2:18" ht="13.5">
      <c r="B65" s="17"/>
      <c r="C65" s="19"/>
      <c r="D65" s="32"/>
      <c r="E65" s="19"/>
      <c r="F65" s="19"/>
      <c r="G65" s="19"/>
      <c r="H65" s="33"/>
      <c r="I65" s="19"/>
      <c r="J65" s="32"/>
      <c r="K65" s="19"/>
      <c r="L65" s="19"/>
      <c r="M65" s="19"/>
      <c r="N65" s="19"/>
      <c r="O65" s="19"/>
      <c r="P65" s="33"/>
      <c r="Q65" s="19"/>
      <c r="R65" s="18"/>
    </row>
    <row r="66" spans="2:18" ht="13.5">
      <c r="B66" s="17"/>
      <c r="C66" s="19"/>
      <c r="D66" s="32"/>
      <c r="E66" s="19"/>
      <c r="F66" s="19"/>
      <c r="G66" s="19"/>
      <c r="H66" s="33"/>
      <c r="I66" s="19"/>
      <c r="J66" s="32"/>
      <c r="K66" s="19"/>
      <c r="L66" s="19"/>
      <c r="M66" s="19"/>
      <c r="N66" s="19"/>
      <c r="O66" s="19"/>
      <c r="P66" s="33"/>
      <c r="Q66" s="19"/>
      <c r="R66" s="18"/>
    </row>
    <row r="67" spans="2:18" ht="13.5">
      <c r="B67" s="17"/>
      <c r="C67" s="19"/>
      <c r="D67" s="32"/>
      <c r="E67" s="19"/>
      <c r="F67" s="19"/>
      <c r="G67" s="19"/>
      <c r="H67" s="33"/>
      <c r="I67" s="19"/>
      <c r="J67" s="32"/>
      <c r="K67" s="19"/>
      <c r="L67" s="19"/>
      <c r="M67" s="19"/>
      <c r="N67" s="19"/>
      <c r="O67" s="19"/>
      <c r="P67" s="33"/>
      <c r="Q67" s="19"/>
      <c r="R67" s="18"/>
    </row>
    <row r="68" spans="2:18" ht="13.5">
      <c r="B68" s="17"/>
      <c r="C68" s="19"/>
      <c r="D68" s="32"/>
      <c r="E68" s="19"/>
      <c r="F68" s="19"/>
      <c r="G68" s="19"/>
      <c r="H68" s="33"/>
      <c r="I68" s="19"/>
      <c r="J68" s="32"/>
      <c r="K68" s="19"/>
      <c r="L68" s="19"/>
      <c r="M68" s="19"/>
      <c r="N68" s="19"/>
      <c r="O68" s="19"/>
      <c r="P68" s="33"/>
      <c r="Q68" s="19"/>
      <c r="R68" s="18"/>
    </row>
    <row r="69" spans="2:18" ht="13.5">
      <c r="B69" s="17"/>
      <c r="C69" s="19"/>
      <c r="D69" s="32"/>
      <c r="E69" s="19"/>
      <c r="F69" s="19"/>
      <c r="G69" s="19"/>
      <c r="H69" s="33"/>
      <c r="I69" s="19"/>
      <c r="J69" s="32"/>
      <c r="K69" s="19"/>
      <c r="L69" s="19"/>
      <c r="M69" s="19"/>
      <c r="N69" s="19"/>
      <c r="O69" s="19"/>
      <c r="P69" s="33"/>
      <c r="Q69" s="19"/>
      <c r="R69" s="18"/>
    </row>
    <row r="70" spans="2:18" s="1" customFormat="1" ht="15">
      <c r="B70" s="23"/>
      <c r="C70" s="24"/>
      <c r="D70" s="34" t="s">
        <v>33</v>
      </c>
      <c r="E70" s="35"/>
      <c r="F70" s="35"/>
      <c r="G70" s="36" t="s">
        <v>34</v>
      </c>
      <c r="H70" s="37"/>
      <c r="I70" s="24"/>
      <c r="J70" s="34" t="s">
        <v>33</v>
      </c>
      <c r="K70" s="35"/>
      <c r="L70" s="35"/>
      <c r="M70" s="35"/>
      <c r="N70" s="36" t="s">
        <v>34</v>
      </c>
      <c r="O70" s="35"/>
      <c r="P70" s="37"/>
      <c r="Q70" s="24"/>
      <c r="R70" s="25"/>
    </row>
    <row r="71" spans="2:18" s="1" customFormat="1" ht="14.25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" customFormat="1" ht="6.7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" customFormat="1" ht="36.75" customHeight="1">
      <c r="B76" s="23"/>
      <c r="C76" s="208" t="s">
        <v>51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5"/>
    </row>
    <row r="77" spans="2:18" s="1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1" customFormat="1" ht="30" customHeight="1">
      <c r="B78" s="23"/>
      <c r="C78" s="155" t="s">
        <v>7</v>
      </c>
      <c r="D78" s="24"/>
      <c r="E78" s="24"/>
      <c r="F78" s="229" t="s">
        <v>292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4"/>
      <c r="R78" s="25"/>
    </row>
    <row r="79" spans="2:46" s="1" customFormat="1" ht="36.75" customHeight="1">
      <c r="B79" s="23"/>
      <c r="C79" s="44" t="s">
        <v>48</v>
      </c>
      <c r="D79" s="24"/>
      <c r="E79" s="24"/>
      <c r="F79" s="196" t="str">
        <f>F7</f>
        <v>Budova H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4"/>
      <c r="R79" s="2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</row>
    <row r="80" spans="2:46" s="1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</row>
    <row r="81" spans="2:46" s="1" customFormat="1" ht="18" customHeight="1">
      <c r="B81" s="23"/>
      <c r="C81" s="22" t="s">
        <v>10</v>
      </c>
      <c r="D81" s="24"/>
      <c r="E81" s="24"/>
      <c r="F81" s="20" t="str">
        <f>F9</f>
        <v> </v>
      </c>
      <c r="G81" s="24"/>
      <c r="H81" s="24"/>
      <c r="I81" s="24"/>
      <c r="J81" s="24"/>
      <c r="K81" s="22" t="s">
        <v>12</v>
      </c>
      <c r="L81" s="24"/>
      <c r="M81" s="198">
        <f>IF(O9="","",O9)</f>
      </c>
      <c r="N81" s="198"/>
      <c r="O81" s="198"/>
      <c r="P81" s="198"/>
      <c r="Q81" s="24"/>
      <c r="R81" s="2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</row>
    <row r="82" spans="2:46" s="1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</row>
    <row r="83" spans="2:46" s="1" customFormat="1" ht="15">
      <c r="B83" s="23"/>
      <c r="C83" s="22" t="s">
        <v>13</v>
      </c>
      <c r="D83" s="24"/>
      <c r="E83" s="24"/>
      <c r="F83" s="20" t="str">
        <f>E12</f>
        <v>Psychiatrická nemocnice Horní Beřkovice</v>
      </c>
      <c r="G83" s="24"/>
      <c r="H83" s="24"/>
      <c r="I83" s="24"/>
      <c r="J83" s="24"/>
      <c r="K83" s="22" t="s">
        <v>18</v>
      </c>
      <c r="L83" s="24"/>
      <c r="M83" s="199">
        <f>E18</f>
        <v>0</v>
      </c>
      <c r="N83" s="199"/>
      <c r="O83" s="199"/>
      <c r="P83" s="199"/>
      <c r="Q83" s="199"/>
      <c r="R83" s="2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</row>
    <row r="84" spans="2:46" s="1" customFormat="1" ht="14.25" customHeight="1">
      <c r="B84" s="23"/>
      <c r="C84" s="22" t="s">
        <v>16</v>
      </c>
      <c r="D84" s="24"/>
      <c r="E84" s="24"/>
      <c r="F84" s="20">
        <f>IF(E15="","",E15)</f>
      </c>
      <c r="G84" s="24"/>
      <c r="H84" s="24"/>
      <c r="I84" s="24"/>
      <c r="J84" s="24"/>
      <c r="K84" s="22" t="s">
        <v>19</v>
      </c>
      <c r="L84" s="24"/>
      <c r="M84" s="199">
        <f>E21</f>
        <v>0</v>
      </c>
      <c r="N84" s="199"/>
      <c r="O84" s="199"/>
      <c r="P84" s="199"/>
      <c r="Q84" s="199"/>
      <c r="R84" s="2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</row>
    <row r="85" spans="2:46" s="1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</row>
    <row r="86" spans="2:46" s="1" customFormat="1" ht="29.25" customHeight="1">
      <c r="B86" s="23"/>
      <c r="C86" s="212" t="s">
        <v>52</v>
      </c>
      <c r="D86" s="213"/>
      <c r="E86" s="213"/>
      <c r="F86" s="213"/>
      <c r="G86" s="213"/>
      <c r="H86" s="48"/>
      <c r="I86" s="48"/>
      <c r="J86" s="48"/>
      <c r="K86" s="48"/>
      <c r="L86" s="48"/>
      <c r="M86" s="48"/>
      <c r="N86" s="212" t="s">
        <v>53</v>
      </c>
      <c r="O86" s="213"/>
      <c r="P86" s="213"/>
      <c r="Q86" s="213"/>
      <c r="R86" s="2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</row>
    <row r="87" spans="2:46" s="1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</row>
    <row r="88" spans="2:46" s="1" customFormat="1" ht="29.25" customHeight="1">
      <c r="B88" s="23"/>
      <c r="C88" s="56" t="s">
        <v>54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4">
        <f>N109</f>
        <v>0</v>
      </c>
      <c r="O88" s="204"/>
      <c r="P88" s="204"/>
      <c r="Q88" s="204"/>
      <c r="R88" s="2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</row>
    <row r="89" spans="2:46" s="2" customFormat="1" ht="24.75" customHeight="1">
      <c r="B89" s="57"/>
      <c r="C89" s="58"/>
      <c r="D89" s="157" t="s">
        <v>291</v>
      </c>
      <c r="E89" s="58"/>
      <c r="F89" s="58"/>
      <c r="G89" s="58"/>
      <c r="H89" s="58"/>
      <c r="I89" s="58"/>
      <c r="J89" s="58"/>
      <c r="K89" s="58"/>
      <c r="L89" s="58"/>
      <c r="M89" s="58"/>
      <c r="N89" s="195">
        <f>N88</f>
        <v>0</v>
      </c>
      <c r="O89" s="206"/>
      <c r="P89" s="206"/>
      <c r="Q89" s="206"/>
      <c r="R89" s="60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</row>
    <row r="90" spans="2:46" s="1" customFormat="1" ht="29.25" customHeight="1">
      <c r="B90" s="23"/>
      <c r="C90" s="56" t="s">
        <v>64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04">
        <v>0</v>
      </c>
      <c r="O90" s="205"/>
      <c r="P90" s="205"/>
      <c r="Q90" s="205"/>
      <c r="R90" s="25"/>
      <c r="S90" s="95"/>
      <c r="T90" s="97"/>
      <c r="U90" s="98" t="s">
        <v>22</v>
      </c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</row>
    <row r="91" spans="2:46" s="1" customFormat="1" ht="18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</row>
    <row r="92" spans="2:46" s="1" customFormat="1" ht="29.25" customHeight="1">
      <c r="B92" s="23"/>
      <c r="C92" s="47" t="s">
        <v>40</v>
      </c>
      <c r="D92" s="48"/>
      <c r="E92" s="48"/>
      <c r="F92" s="48"/>
      <c r="G92" s="48"/>
      <c r="H92" s="48"/>
      <c r="I92" s="48"/>
      <c r="J92" s="48"/>
      <c r="K92" s="48"/>
      <c r="L92" s="207">
        <f>N88+N90</f>
        <v>0</v>
      </c>
      <c r="M92" s="207"/>
      <c r="N92" s="207"/>
      <c r="O92" s="207"/>
      <c r="P92" s="207"/>
      <c r="Q92" s="207"/>
      <c r="R92" s="2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</row>
    <row r="93" spans="2:46" s="1" customFormat="1" ht="6.75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</row>
    <row r="94" spans="19:46" ht="13.5"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</row>
    <row r="95" spans="19:46" ht="13.5"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</row>
    <row r="96" spans="19:46" ht="13.5"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</row>
    <row r="97" spans="2:46" s="1" customFormat="1" ht="6.7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</row>
    <row r="98" spans="2:46" s="1" customFormat="1" ht="36.75" customHeight="1">
      <c r="B98" s="23"/>
      <c r="C98" s="208" t="s">
        <v>65</v>
      </c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2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</row>
    <row r="99" spans="2:46" s="1" customFormat="1" ht="6.7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</row>
    <row r="100" spans="2:46" s="1" customFormat="1" ht="30" customHeight="1">
      <c r="B100" s="23"/>
      <c r="C100" s="155" t="s">
        <v>7</v>
      </c>
      <c r="D100" s="24"/>
      <c r="E100" s="24"/>
      <c r="F100" s="229" t="s">
        <v>292</v>
      </c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4"/>
      <c r="R100" s="2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</row>
    <row r="101" spans="2:46" s="1" customFormat="1" ht="36.75" customHeight="1">
      <c r="B101" s="23"/>
      <c r="C101" s="44" t="s">
        <v>48</v>
      </c>
      <c r="D101" s="24"/>
      <c r="E101" s="24"/>
      <c r="F101" s="196" t="str">
        <f>F7</f>
        <v>Budova H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24"/>
      <c r="R101" s="2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</row>
    <row r="102" spans="2:46" s="1" customFormat="1" ht="6.7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</row>
    <row r="103" spans="2:46" s="1" customFormat="1" ht="18" customHeight="1">
      <c r="B103" s="23"/>
      <c r="C103" s="22" t="s">
        <v>10</v>
      </c>
      <c r="D103" s="24"/>
      <c r="E103" s="24"/>
      <c r="F103" s="20" t="str">
        <f>F9</f>
        <v> </v>
      </c>
      <c r="G103" s="24"/>
      <c r="H103" s="24"/>
      <c r="I103" s="24"/>
      <c r="J103" s="24"/>
      <c r="K103" s="22" t="s">
        <v>12</v>
      </c>
      <c r="L103" s="24"/>
      <c r="M103" s="198">
        <f>IF(O9="","",O9)</f>
      </c>
      <c r="N103" s="198"/>
      <c r="O103" s="198"/>
      <c r="P103" s="198"/>
      <c r="Q103" s="24"/>
      <c r="R103" s="2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</row>
    <row r="104" spans="2:46" s="1" customFormat="1" ht="6.7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</row>
    <row r="105" spans="2:46" s="1" customFormat="1" ht="15">
      <c r="B105" s="23"/>
      <c r="C105" s="22" t="s">
        <v>13</v>
      </c>
      <c r="D105" s="24"/>
      <c r="E105" s="24"/>
      <c r="F105" s="20" t="str">
        <f>E12</f>
        <v>Psychiatrická nemocnice Horní Beřkovice</v>
      </c>
      <c r="G105" s="24"/>
      <c r="H105" s="24"/>
      <c r="I105" s="24"/>
      <c r="J105" s="24"/>
      <c r="K105" s="22" t="s">
        <v>18</v>
      </c>
      <c r="L105" s="24"/>
      <c r="M105" s="199"/>
      <c r="N105" s="199"/>
      <c r="O105" s="199"/>
      <c r="P105" s="199"/>
      <c r="Q105" s="199"/>
      <c r="R105" s="2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</row>
    <row r="106" spans="2:46" s="1" customFormat="1" ht="14.25" customHeight="1">
      <c r="B106" s="23"/>
      <c r="C106" s="22" t="s">
        <v>16</v>
      </c>
      <c r="D106" s="24"/>
      <c r="E106" s="24"/>
      <c r="F106" s="20">
        <f>IF(E15="","",E15)</f>
      </c>
      <c r="G106" s="24"/>
      <c r="H106" s="24"/>
      <c r="I106" s="24"/>
      <c r="J106" s="24"/>
      <c r="K106" s="22" t="s">
        <v>19</v>
      </c>
      <c r="L106" s="24"/>
      <c r="M106" s="199"/>
      <c r="N106" s="199"/>
      <c r="O106" s="199"/>
      <c r="P106" s="199"/>
      <c r="Q106" s="199"/>
      <c r="R106" s="2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</row>
    <row r="107" spans="2:46" s="1" customFormat="1" ht="9.7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</row>
    <row r="108" spans="2:46" s="4" customFormat="1" ht="29.25" customHeight="1">
      <c r="B108" s="64"/>
      <c r="C108" s="65" t="s">
        <v>66</v>
      </c>
      <c r="D108" s="66" t="s">
        <v>67</v>
      </c>
      <c r="E108" s="66" t="s">
        <v>37</v>
      </c>
      <c r="F108" s="200" t="s">
        <v>68</v>
      </c>
      <c r="G108" s="200"/>
      <c r="H108" s="200"/>
      <c r="I108" s="200"/>
      <c r="J108" s="66" t="s">
        <v>69</v>
      </c>
      <c r="K108" s="66" t="s">
        <v>70</v>
      </c>
      <c r="L108" s="200" t="s">
        <v>71</v>
      </c>
      <c r="M108" s="200"/>
      <c r="N108" s="200" t="s">
        <v>53</v>
      </c>
      <c r="O108" s="200"/>
      <c r="P108" s="200"/>
      <c r="Q108" s="201"/>
      <c r="R108" s="67"/>
      <c r="S108" s="100"/>
      <c r="T108" s="101" t="s">
        <v>72</v>
      </c>
      <c r="U108" s="102" t="s">
        <v>22</v>
      </c>
      <c r="V108" s="102" t="s">
        <v>73</v>
      </c>
      <c r="W108" s="102" t="s">
        <v>74</v>
      </c>
      <c r="X108" s="102" t="s">
        <v>75</v>
      </c>
      <c r="Y108" s="102" t="s">
        <v>76</v>
      </c>
      <c r="Z108" s="102" t="s">
        <v>77</v>
      </c>
      <c r="AA108" s="103" t="s">
        <v>78</v>
      </c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</row>
    <row r="109" spans="2:46" s="1" customFormat="1" ht="29.25" customHeight="1">
      <c r="B109" s="23"/>
      <c r="C109" s="46" t="s">
        <v>49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92">
        <f>N110</f>
        <v>0</v>
      </c>
      <c r="O109" s="193"/>
      <c r="P109" s="193"/>
      <c r="Q109" s="193"/>
      <c r="R109" s="25"/>
      <c r="S109" s="95"/>
      <c r="T109" s="104"/>
      <c r="U109" s="105"/>
      <c r="V109" s="105"/>
      <c r="W109" s="106" t="e">
        <f>W110</f>
        <v>#REF!</v>
      </c>
      <c r="X109" s="105"/>
      <c r="Y109" s="106" t="e">
        <f>Y110</f>
        <v>#REF!</v>
      </c>
      <c r="Z109" s="105"/>
      <c r="AA109" s="107" t="e">
        <f>AA110</f>
        <v>#REF!</v>
      </c>
      <c r="AB109" s="95"/>
      <c r="AC109" s="95"/>
      <c r="AD109" s="95"/>
      <c r="AE109" s="95"/>
      <c r="AF109" s="95"/>
      <c r="AG109" s="95"/>
      <c r="AH109" s="95"/>
      <c r="AI109" s="108" t="e">
        <f>AI110</f>
        <v>#REF!</v>
      </c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</row>
    <row r="110" spans="2:46" s="5" customFormat="1" ht="36.75" customHeight="1">
      <c r="B110" s="69"/>
      <c r="C110" s="70"/>
      <c r="D110" s="159" t="s">
        <v>291</v>
      </c>
      <c r="E110" s="71"/>
      <c r="F110" s="71"/>
      <c r="G110" s="71"/>
      <c r="H110" s="71"/>
      <c r="I110" s="71"/>
      <c r="J110" s="71"/>
      <c r="K110" s="71"/>
      <c r="L110" s="71"/>
      <c r="M110" s="71"/>
      <c r="N110" s="194">
        <f>SUM(N112:Q143)</f>
        <v>0</v>
      </c>
      <c r="O110" s="195"/>
      <c r="P110" s="195"/>
      <c r="Q110" s="195"/>
      <c r="R110" s="72"/>
      <c r="S110" s="109"/>
      <c r="T110" s="110"/>
      <c r="U110" s="111"/>
      <c r="V110" s="111"/>
      <c r="W110" s="112" t="e">
        <f>W111+#REF!+#REF!</f>
        <v>#REF!</v>
      </c>
      <c r="X110" s="111"/>
      <c r="Y110" s="112" t="e">
        <f>Y111+#REF!+#REF!</f>
        <v>#REF!</v>
      </c>
      <c r="Z110" s="111"/>
      <c r="AA110" s="113" t="e">
        <f>AA111+#REF!+#REF!</f>
        <v>#REF!</v>
      </c>
      <c r="AB110" s="109"/>
      <c r="AC110" s="109"/>
      <c r="AD110" s="109"/>
      <c r="AE110" s="109"/>
      <c r="AF110" s="109"/>
      <c r="AG110" s="109"/>
      <c r="AH110" s="109"/>
      <c r="AI110" s="114" t="e">
        <f>AI111+#REF!+#REF!</f>
        <v>#REF!</v>
      </c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</row>
    <row r="111" spans="2:46" s="5" customFormat="1" ht="19.5" customHeight="1">
      <c r="B111" s="69"/>
      <c r="C111" s="70"/>
      <c r="D111" s="160"/>
      <c r="E111" s="74"/>
      <c r="F111" s="74"/>
      <c r="G111" s="74"/>
      <c r="H111" s="74"/>
      <c r="I111" s="74"/>
      <c r="J111" s="74"/>
      <c r="K111" s="74"/>
      <c r="L111" s="74"/>
      <c r="M111" s="74"/>
      <c r="N111" s="176"/>
      <c r="O111" s="177"/>
      <c r="P111" s="177"/>
      <c r="Q111" s="177"/>
      <c r="R111" s="72"/>
      <c r="S111" s="109"/>
      <c r="T111" s="110"/>
      <c r="U111" s="111"/>
      <c r="V111" s="111"/>
      <c r="W111" s="112">
        <f>SUM(W112:W125)</f>
        <v>0</v>
      </c>
      <c r="X111" s="111"/>
      <c r="Y111" s="112">
        <f>SUM(Y112:Y125)</f>
        <v>0</v>
      </c>
      <c r="Z111" s="111"/>
      <c r="AA111" s="113">
        <f>SUM(AA112:AA125)</f>
        <v>0</v>
      </c>
      <c r="AB111" s="109"/>
      <c r="AC111" s="109"/>
      <c r="AD111" s="109"/>
      <c r="AE111" s="109"/>
      <c r="AF111" s="109"/>
      <c r="AG111" s="109"/>
      <c r="AH111" s="109"/>
      <c r="AI111" s="114">
        <f>SUM(AI112:AI125)</f>
        <v>0</v>
      </c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</row>
    <row r="112" spans="2:46" s="1" customFormat="1" ht="16.5" customHeight="1">
      <c r="B112" s="75"/>
      <c r="C112" s="76" t="s">
        <v>39</v>
      </c>
      <c r="D112" s="76" t="s">
        <v>79</v>
      </c>
      <c r="E112" s="77" t="s">
        <v>178</v>
      </c>
      <c r="F112" s="171" t="s">
        <v>179</v>
      </c>
      <c r="G112" s="171"/>
      <c r="H112" s="171"/>
      <c r="I112" s="171"/>
      <c r="J112" s="78" t="s">
        <v>180</v>
      </c>
      <c r="K112" s="79">
        <v>1</v>
      </c>
      <c r="L112" s="172">
        <v>0</v>
      </c>
      <c r="M112" s="172"/>
      <c r="N112" s="172">
        <f aca="true" t="shared" si="0" ref="N112:N125">ROUND(L112*K112,2)</f>
        <v>0</v>
      </c>
      <c r="O112" s="172"/>
      <c r="P112" s="172"/>
      <c r="Q112" s="172"/>
      <c r="R112" s="80"/>
      <c r="S112" s="95"/>
      <c r="T112" s="115" t="s">
        <v>1</v>
      </c>
      <c r="U112" s="116" t="s">
        <v>23</v>
      </c>
      <c r="V112" s="117">
        <v>0</v>
      </c>
      <c r="W112" s="117">
        <f aca="true" t="shared" si="1" ref="W112:W125">V112*K112</f>
        <v>0</v>
      </c>
      <c r="X112" s="117">
        <v>0</v>
      </c>
      <c r="Y112" s="117">
        <f aca="true" t="shared" si="2" ref="Y112:Y125">X112*K112</f>
        <v>0</v>
      </c>
      <c r="Z112" s="117">
        <v>0</v>
      </c>
      <c r="AA112" s="118">
        <f aca="true" t="shared" si="3" ref="AA112:AA125">Z112*K112</f>
        <v>0</v>
      </c>
      <c r="AB112" s="95"/>
      <c r="AC112" s="95"/>
      <c r="AD112" s="95"/>
      <c r="AE112" s="114">
        <f aca="true" t="shared" si="4" ref="AE112:AE125">IF(U112="zákl. přenesená",N112,0)</f>
        <v>0</v>
      </c>
      <c r="AF112" s="114">
        <f aca="true" t="shared" si="5" ref="AF112:AF125">IF(U112="sníž. přenesená",N112,0)</f>
        <v>0</v>
      </c>
      <c r="AG112" s="114">
        <f aca="true" t="shared" si="6" ref="AG112:AG125">IF(U112="nulová",N112,0)</f>
        <v>0</v>
      </c>
      <c r="AH112" s="119" t="s">
        <v>39</v>
      </c>
      <c r="AI112" s="114">
        <f aca="true" t="shared" si="7" ref="AI112:AI125">ROUND(L112*K112,2)</f>
        <v>0</v>
      </c>
      <c r="AJ112" s="119" t="s">
        <v>81</v>
      </c>
      <c r="AK112" s="119" t="s">
        <v>46</v>
      </c>
      <c r="AL112" s="95"/>
      <c r="AM112" s="95"/>
      <c r="AN112" s="95"/>
      <c r="AO112" s="95"/>
      <c r="AP112" s="95"/>
      <c r="AQ112" s="95"/>
      <c r="AR112" s="95"/>
      <c r="AS112" s="95"/>
      <c r="AT112" s="95"/>
    </row>
    <row r="113" spans="2:46" s="1" customFormat="1" ht="16.5" customHeight="1">
      <c r="B113" s="75"/>
      <c r="C113" s="76" t="s">
        <v>46</v>
      </c>
      <c r="D113" s="76" t="s">
        <v>79</v>
      </c>
      <c r="E113" s="77" t="s">
        <v>181</v>
      </c>
      <c r="F113" s="171" t="s">
        <v>182</v>
      </c>
      <c r="G113" s="171"/>
      <c r="H113" s="171"/>
      <c r="I113" s="171"/>
      <c r="J113" s="78" t="s">
        <v>180</v>
      </c>
      <c r="K113" s="79">
        <v>1</v>
      </c>
      <c r="L113" s="172">
        <v>0</v>
      </c>
      <c r="M113" s="172"/>
      <c r="N113" s="172">
        <f t="shared" si="0"/>
        <v>0</v>
      </c>
      <c r="O113" s="172"/>
      <c r="P113" s="172"/>
      <c r="Q113" s="172"/>
      <c r="R113" s="80"/>
      <c r="S113" s="95"/>
      <c r="T113" s="115" t="s">
        <v>1</v>
      </c>
      <c r="U113" s="116" t="s">
        <v>23</v>
      </c>
      <c r="V113" s="117">
        <v>0</v>
      </c>
      <c r="W113" s="117">
        <f t="shared" si="1"/>
        <v>0</v>
      </c>
      <c r="X113" s="117">
        <v>0</v>
      </c>
      <c r="Y113" s="117">
        <f t="shared" si="2"/>
        <v>0</v>
      </c>
      <c r="Z113" s="117">
        <v>0</v>
      </c>
      <c r="AA113" s="118">
        <f t="shared" si="3"/>
        <v>0</v>
      </c>
      <c r="AB113" s="95"/>
      <c r="AC113" s="95"/>
      <c r="AD113" s="95"/>
      <c r="AE113" s="114">
        <f t="shared" si="4"/>
        <v>0</v>
      </c>
      <c r="AF113" s="114">
        <f t="shared" si="5"/>
        <v>0</v>
      </c>
      <c r="AG113" s="114">
        <f t="shared" si="6"/>
        <v>0</v>
      </c>
      <c r="AH113" s="119" t="s">
        <v>39</v>
      </c>
      <c r="AI113" s="114">
        <f t="shared" si="7"/>
        <v>0</v>
      </c>
      <c r="AJ113" s="119" t="s">
        <v>81</v>
      </c>
      <c r="AK113" s="119" t="s">
        <v>81</v>
      </c>
      <c r="AL113" s="95"/>
      <c r="AM113" s="95"/>
      <c r="AN113" s="95"/>
      <c r="AO113" s="95"/>
      <c r="AP113" s="95"/>
      <c r="AQ113" s="95"/>
      <c r="AR113" s="95"/>
      <c r="AS113" s="95"/>
      <c r="AT113" s="95"/>
    </row>
    <row r="114" spans="2:46" s="1" customFormat="1" ht="16.5" customHeight="1">
      <c r="B114" s="75"/>
      <c r="C114" s="76" t="s">
        <v>82</v>
      </c>
      <c r="D114" s="76" t="s">
        <v>79</v>
      </c>
      <c r="E114" s="77" t="s">
        <v>183</v>
      </c>
      <c r="F114" s="171" t="s">
        <v>184</v>
      </c>
      <c r="G114" s="171"/>
      <c r="H114" s="171"/>
      <c r="I114" s="171"/>
      <c r="J114" s="78" t="s">
        <v>180</v>
      </c>
      <c r="K114" s="79">
        <v>3</v>
      </c>
      <c r="L114" s="172">
        <v>0</v>
      </c>
      <c r="M114" s="172"/>
      <c r="N114" s="172">
        <f t="shared" si="0"/>
        <v>0</v>
      </c>
      <c r="O114" s="172"/>
      <c r="P114" s="172"/>
      <c r="Q114" s="172"/>
      <c r="R114" s="80"/>
      <c r="S114" s="95"/>
      <c r="T114" s="115" t="s">
        <v>1</v>
      </c>
      <c r="U114" s="116" t="s">
        <v>23</v>
      </c>
      <c r="V114" s="117">
        <v>0</v>
      </c>
      <c r="W114" s="117">
        <f t="shared" si="1"/>
        <v>0</v>
      </c>
      <c r="X114" s="117">
        <v>0</v>
      </c>
      <c r="Y114" s="117">
        <f t="shared" si="2"/>
        <v>0</v>
      </c>
      <c r="Z114" s="117">
        <v>0</v>
      </c>
      <c r="AA114" s="118">
        <f t="shared" si="3"/>
        <v>0</v>
      </c>
      <c r="AB114" s="95"/>
      <c r="AC114" s="95"/>
      <c r="AD114" s="95"/>
      <c r="AE114" s="114">
        <f t="shared" si="4"/>
        <v>0</v>
      </c>
      <c r="AF114" s="114">
        <f t="shared" si="5"/>
        <v>0</v>
      </c>
      <c r="AG114" s="114">
        <f t="shared" si="6"/>
        <v>0</v>
      </c>
      <c r="AH114" s="119" t="s">
        <v>39</v>
      </c>
      <c r="AI114" s="114">
        <f t="shared" si="7"/>
        <v>0</v>
      </c>
      <c r="AJ114" s="119" t="s">
        <v>81</v>
      </c>
      <c r="AK114" s="119" t="s">
        <v>88</v>
      </c>
      <c r="AL114" s="95"/>
      <c r="AM114" s="95"/>
      <c r="AN114" s="95"/>
      <c r="AO114" s="95"/>
      <c r="AP114" s="95"/>
      <c r="AQ114" s="95"/>
      <c r="AR114" s="95"/>
      <c r="AS114" s="95"/>
      <c r="AT114" s="95"/>
    </row>
    <row r="115" spans="2:46" s="1" customFormat="1" ht="16.5" customHeight="1">
      <c r="B115" s="75"/>
      <c r="C115" s="76" t="s">
        <v>81</v>
      </c>
      <c r="D115" s="76" t="s">
        <v>79</v>
      </c>
      <c r="E115" s="77" t="s">
        <v>185</v>
      </c>
      <c r="F115" s="171" t="s">
        <v>186</v>
      </c>
      <c r="G115" s="171"/>
      <c r="H115" s="171"/>
      <c r="I115" s="171"/>
      <c r="J115" s="78" t="s">
        <v>180</v>
      </c>
      <c r="K115" s="79">
        <v>3</v>
      </c>
      <c r="L115" s="172">
        <v>0</v>
      </c>
      <c r="M115" s="172"/>
      <c r="N115" s="172">
        <f t="shared" si="0"/>
        <v>0</v>
      </c>
      <c r="O115" s="172"/>
      <c r="P115" s="172"/>
      <c r="Q115" s="172"/>
      <c r="R115" s="80"/>
      <c r="S115" s="95"/>
      <c r="T115" s="115" t="s">
        <v>1</v>
      </c>
      <c r="U115" s="116" t="s">
        <v>23</v>
      </c>
      <c r="V115" s="117">
        <v>0</v>
      </c>
      <c r="W115" s="117">
        <f t="shared" si="1"/>
        <v>0</v>
      </c>
      <c r="X115" s="117">
        <v>0</v>
      </c>
      <c r="Y115" s="117">
        <f t="shared" si="2"/>
        <v>0</v>
      </c>
      <c r="Z115" s="117">
        <v>0</v>
      </c>
      <c r="AA115" s="118">
        <f t="shared" si="3"/>
        <v>0</v>
      </c>
      <c r="AB115" s="95"/>
      <c r="AC115" s="95"/>
      <c r="AD115" s="95"/>
      <c r="AE115" s="114">
        <f t="shared" si="4"/>
        <v>0</v>
      </c>
      <c r="AF115" s="114">
        <f t="shared" si="5"/>
        <v>0</v>
      </c>
      <c r="AG115" s="114">
        <f t="shared" si="6"/>
        <v>0</v>
      </c>
      <c r="AH115" s="119" t="s">
        <v>39</v>
      </c>
      <c r="AI115" s="114">
        <f t="shared" si="7"/>
        <v>0</v>
      </c>
      <c r="AJ115" s="119" t="s">
        <v>81</v>
      </c>
      <c r="AK115" s="119" t="s">
        <v>92</v>
      </c>
      <c r="AL115" s="95"/>
      <c r="AM115" s="95"/>
      <c r="AN115" s="95"/>
      <c r="AO115" s="95"/>
      <c r="AP115" s="95"/>
      <c r="AQ115" s="95"/>
      <c r="AR115" s="95"/>
      <c r="AS115" s="95"/>
      <c r="AT115" s="95"/>
    </row>
    <row r="116" spans="2:46" s="1" customFormat="1" ht="16.5" customHeight="1">
      <c r="B116" s="75"/>
      <c r="C116" s="76" t="s">
        <v>87</v>
      </c>
      <c r="D116" s="76" t="s">
        <v>79</v>
      </c>
      <c r="E116" s="77" t="s">
        <v>187</v>
      </c>
      <c r="F116" s="171" t="s">
        <v>188</v>
      </c>
      <c r="G116" s="171"/>
      <c r="H116" s="171"/>
      <c r="I116" s="171"/>
      <c r="J116" s="78" t="s">
        <v>180</v>
      </c>
      <c r="K116" s="79">
        <v>15</v>
      </c>
      <c r="L116" s="172">
        <v>0</v>
      </c>
      <c r="M116" s="172"/>
      <c r="N116" s="172">
        <f t="shared" si="0"/>
        <v>0</v>
      </c>
      <c r="O116" s="172"/>
      <c r="P116" s="172"/>
      <c r="Q116" s="172"/>
      <c r="R116" s="80"/>
      <c r="S116" s="95"/>
      <c r="T116" s="115" t="s">
        <v>1</v>
      </c>
      <c r="U116" s="116" t="s">
        <v>23</v>
      </c>
      <c r="V116" s="117">
        <v>0</v>
      </c>
      <c r="W116" s="117">
        <f t="shared" si="1"/>
        <v>0</v>
      </c>
      <c r="X116" s="117">
        <v>0</v>
      </c>
      <c r="Y116" s="117">
        <f t="shared" si="2"/>
        <v>0</v>
      </c>
      <c r="Z116" s="117">
        <v>0</v>
      </c>
      <c r="AA116" s="118">
        <f t="shared" si="3"/>
        <v>0</v>
      </c>
      <c r="AB116" s="95"/>
      <c r="AC116" s="95"/>
      <c r="AD116" s="95"/>
      <c r="AE116" s="114">
        <f t="shared" si="4"/>
        <v>0</v>
      </c>
      <c r="AF116" s="114">
        <f t="shared" si="5"/>
        <v>0</v>
      </c>
      <c r="AG116" s="114">
        <f t="shared" si="6"/>
        <v>0</v>
      </c>
      <c r="AH116" s="119" t="s">
        <v>39</v>
      </c>
      <c r="AI116" s="114">
        <f t="shared" si="7"/>
        <v>0</v>
      </c>
      <c r="AJ116" s="119" t="s">
        <v>81</v>
      </c>
      <c r="AK116" s="119" t="s">
        <v>94</v>
      </c>
      <c r="AL116" s="95"/>
      <c r="AM116" s="95"/>
      <c r="AN116" s="95"/>
      <c r="AO116" s="95"/>
      <c r="AP116" s="95"/>
      <c r="AQ116" s="95"/>
      <c r="AR116" s="95"/>
      <c r="AS116" s="95"/>
      <c r="AT116" s="95"/>
    </row>
    <row r="117" spans="2:46" s="1" customFormat="1" ht="16.5" customHeight="1">
      <c r="B117" s="75"/>
      <c r="C117" s="76" t="s">
        <v>88</v>
      </c>
      <c r="D117" s="76" t="s">
        <v>79</v>
      </c>
      <c r="E117" s="77" t="s">
        <v>189</v>
      </c>
      <c r="F117" s="171" t="s">
        <v>190</v>
      </c>
      <c r="G117" s="171"/>
      <c r="H117" s="171"/>
      <c r="I117" s="171"/>
      <c r="J117" s="78" t="s">
        <v>180</v>
      </c>
      <c r="K117" s="79">
        <v>3</v>
      </c>
      <c r="L117" s="172">
        <v>0</v>
      </c>
      <c r="M117" s="172"/>
      <c r="N117" s="172">
        <f t="shared" si="0"/>
        <v>0</v>
      </c>
      <c r="O117" s="172"/>
      <c r="P117" s="172"/>
      <c r="Q117" s="172"/>
      <c r="R117" s="80"/>
      <c r="S117" s="95"/>
      <c r="T117" s="115" t="s">
        <v>1</v>
      </c>
      <c r="U117" s="116" t="s">
        <v>23</v>
      </c>
      <c r="V117" s="117">
        <v>0</v>
      </c>
      <c r="W117" s="117">
        <f t="shared" si="1"/>
        <v>0</v>
      </c>
      <c r="X117" s="117">
        <v>0</v>
      </c>
      <c r="Y117" s="117">
        <f t="shared" si="2"/>
        <v>0</v>
      </c>
      <c r="Z117" s="117">
        <v>0</v>
      </c>
      <c r="AA117" s="118">
        <f t="shared" si="3"/>
        <v>0</v>
      </c>
      <c r="AB117" s="95"/>
      <c r="AC117" s="95"/>
      <c r="AD117" s="95"/>
      <c r="AE117" s="114">
        <f t="shared" si="4"/>
        <v>0</v>
      </c>
      <c r="AF117" s="114">
        <f t="shared" si="5"/>
        <v>0</v>
      </c>
      <c r="AG117" s="114">
        <f t="shared" si="6"/>
        <v>0</v>
      </c>
      <c r="AH117" s="119" t="s">
        <v>39</v>
      </c>
      <c r="AI117" s="114">
        <f t="shared" si="7"/>
        <v>0</v>
      </c>
      <c r="AJ117" s="119" t="s">
        <v>81</v>
      </c>
      <c r="AK117" s="119" t="s">
        <v>98</v>
      </c>
      <c r="AL117" s="95"/>
      <c r="AM117" s="95"/>
      <c r="AN117" s="95"/>
      <c r="AO117" s="95"/>
      <c r="AP117" s="95"/>
      <c r="AQ117" s="95"/>
      <c r="AR117" s="95"/>
      <c r="AS117" s="95"/>
      <c r="AT117" s="95"/>
    </row>
    <row r="118" spans="2:46" s="1" customFormat="1" ht="16.5" customHeight="1">
      <c r="B118" s="75"/>
      <c r="C118" s="76" t="s">
        <v>90</v>
      </c>
      <c r="D118" s="76" t="s">
        <v>79</v>
      </c>
      <c r="E118" s="77" t="s">
        <v>191</v>
      </c>
      <c r="F118" s="171" t="s">
        <v>192</v>
      </c>
      <c r="G118" s="171"/>
      <c r="H118" s="171"/>
      <c r="I118" s="171"/>
      <c r="J118" s="78" t="s">
        <v>180</v>
      </c>
      <c r="K118" s="79">
        <v>70</v>
      </c>
      <c r="L118" s="172">
        <v>0</v>
      </c>
      <c r="M118" s="172"/>
      <c r="N118" s="172">
        <f t="shared" si="0"/>
        <v>0</v>
      </c>
      <c r="O118" s="172"/>
      <c r="P118" s="172"/>
      <c r="Q118" s="172"/>
      <c r="R118" s="80"/>
      <c r="S118" s="95"/>
      <c r="T118" s="115" t="s">
        <v>1</v>
      </c>
      <c r="U118" s="116" t="s">
        <v>23</v>
      </c>
      <c r="V118" s="117">
        <v>0</v>
      </c>
      <c r="W118" s="117">
        <f t="shared" si="1"/>
        <v>0</v>
      </c>
      <c r="X118" s="117">
        <v>0</v>
      </c>
      <c r="Y118" s="117">
        <f t="shared" si="2"/>
        <v>0</v>
      </c>
      <c r="Z118" s="117">
        <v>0</v>
      </c>
      <c r="AA118" s="118">
        <f t="shared" si="3"/>
        <v>0</v>
      </c>
      <c r="AB118" s="95"/>
      <c r="AC118" s="95"/>
      <c r="AD118" s="95"/>
      <c r="AE118" s="114">
        <f t="shared" si="4"/>
        <v>0</v>
      </c>
      <c r="AF118" s="114">
        <f t="shared" si="5"/>
        <v>0</v>
      </c>
      <c r="AG118" s="114">
        <f t="shared" si="6"/>
        <v>0</v>
      </c>
      <c r="AH118" s="119" t="s">
        <v>39</v>
      </c>
      <c r="AI118" s="114">
        <f t="shared" si="7"/>
        <v>0</v>
      </c>
      <c r="AJ118" s="119" t="s">
        <v>81</v>
      </c>
      <c r="AK118" s="119" t="s">
        <v>103</v>
      </c>
      <c r="AL118" s="95"/>
      <c r="AM118" s="95"/>
      <c r="AN118" s="95"/>
      <c r="AO118" s="95"/>
      <c r="AP118" s="95"/>
      <c r="AQ118" s="95"/>
      <c r="AR118" s="95"/>
      <c r="AS118" s="95"/>
      <c r="AT118" s="95"/>
    </row>
    <row r="119" spans="2:37" s="1" customFormat="1" ht="16.5" customHeight="1">
      <c r="B119" s="75"/>
      <c r="C119" s="76" t="s">
        <v>92</v>
      </c>
      <c r="D119" s="76" t="s">
        <v>79</v>
      </c>
      <c r="E119" s="77" t="s">
        <v>193</v>
      </c>
      <c r="F119" s="171" t="s">
        <v>194</v>
      </c>
      <c r="G119" s="171"/>
      <c r="H119" s="171"/>
      <c r="I119" s="171"/>
      <c r="J119" s="78" t="s">
        <v>180</v>
      </c>
      <c r="K119" s="79">
        <v>10</v>
      </c>
      <c r="L119" s="172">
        <v>0</v>
      </c>
      <c r="M119" s="172"/>
      <c r="N119" s="172">
        <f t="shared" si="0"/>
        <v>0</v>
      </c>
      <c r="O119" s="172"/>
      <c r="P119" s="172"/>
      <c r="Q119" s="172"/>
      <c r="R119" s="80"/>
      <c r="T119" s="81" t="s">
        <v>1</v>
      </c>
      <c r="U119" s="28" t="s">
        <v>23</v>
      </c>
      <c r="V119" s="82">
        <v>0</v>
      </c>
      <c r="W119" s="82">
        <f t="shared" si="1"/>
        <v>0</v>
      </c>
      <c r="X119" s="82">
        <v>0</v>
      </c>
      <c r="Y119" s="82">
        <f t="shared" si="2"/>
        <v>0</v>
      </c>
      <c r="Z119" s="82">
        <v>0</v>
      </c>
      <c r="AA119" s="83">
        <f t="shared" si="3"/>
        <v>0</v>
      </c>
      <c r="AE119" s="84">
        <f t="shared" si="4"/>
        <v>0</v>
      </c>
      <c r="AF119" s="84">
        <f t="shared" si="5"/>
        <v>0</v>
      </c>
      <c r="AG119" s="84">
        <f t="shared" si="6"/>
        <v>0</v>
      </c>
      <c r="AH119" s="13" t="s">
        <v>39</v>
      </c>
      <c r="AI119" s="84">
        <f t="shared" si="7"/>
        <v>0</v>
      </c>
      <c r="AJ119" s="13" t="s">
        <v>81</v>
      </c>
      <c r="AK119" s="13" t="s">
        <v>102</v>
      </c>
    </row>
    <row r="120" spans="2:37" s="1" customFormat="1" ht="16.5" customHeight="1">
      <c r="B120" s="75"/>
      <c r="C120" s="76" t="s">
        <v>93</v>
      </c>
      <c r="D120" s="76" t="s">
        <v>79</v>
      </c>
      <c r="E120" s="77" t="s">
        <v>195</v>
      </c>
      <c r="F120" s="171" t="s">
        <v>196</v>
      </c>
      <c r="G120" s="171"/>
      <c r="H120" s="171"/>
      <c r="I120" s="171"/>
      <c r="J120" s="78" t="s">
        <v>197</v>
      </c>
      <c r="K120" s="79">
        <v>30</v>
      </c>
      <c r="L120" s="172">
        <v>0</v>
      </c>
      <c r="M120" s="172"/>
      <c r="N120" s="172">
        <f t="shared" si="0"/>
        <v>0</v>
      </c>
      <c r="O120" s="172"/>
      <c r="P120" s="172"/>
      <c r="Q120" s="172"/>
      <c r="R120" s="80"/>
      <c r="T120" s="81" t="s">
        <v>1</v>
      </c>
      <c r="U120" s="28" t="s">
        <v>23</v>
      </c>
      <c r="V120" s="82">
        <v>0</v>
      </c>
      <c r="W120" s="82">
        <f t="shared" si="1"/>
        <v>0</v>
      </c>
      <c r="X120" s="82">
        <v>0</v>
      </c>
      <c r="Y120" s="82">
        <f t="shared" si="2"/>
        <v>0</v>
      </c>
      <c r="Z120" s="82">
        <v>0</v>
      </c>
      <c r="AA120" s="83">
        <f t="shared" si="3"/>
        <v>0</v>
      </c>
      <c r="AE120" s="84">
        <f t="shared" si="4"/>
        <v>0</v>
      </c>
      <c r="AF120" s="84">
        <f t="shared" si="5"/>
        <v>0</v>
      </c>
      <c r="AG120" s="84">
        <f t="shared" si="6"/>
        <v>0</v>
      </c>
      <c r="AH120" s="13" t="s">
        <v>39</v>
      </c>
      <c r="AI120" s="84">
        <f t="shared" si="7"/>
        <v>0</v>
      </c>
      <c r="AJ120" s="13" t="s">
        <v>81</v>
      </c>
      <c r="AK120" s="13" t="s">
        <v>113</v>
      </c>
    </row>
    <row r="121" spans="2:37" s="1" customFormat="1" ht="16.5" customHeight="1">
      <c r="B121" s="75"/>
      <c r="C121" s="76" t="s">
        <v>99</v>
      </c>
      <c r="D121" s="76" t="s">
        <v>79</v>
      </c>
      <c r="E121" s="77" t="s">
        <v>198</v>
      </c>
      <c r="F121" s="171" t="s">
        <v>199</v>
      </c>
      <c r="G121" s="171"/>
      <c r="H121" s="171"/>
      <c r="I121" s="171"/>
      <c r="J121" s="78" t="s">
        <v>180</v>
      </c>
      <c r="K121" s="79">
        <v>3</v>
      </c>
      <c r="L121" s="172">
        <v>0</v>
      </c>
      <c r="M121" s="172"/>
      <c r="N121" s="172">
        <f t="shared" si="0"/>
        <v>0</v>
      </c>
      <c r="O121" s="172"/>
      <c r="P121" s="172"/>
      <c r="Q121" s="172"/>
      <c r="R121" s="80"/>
      <c r="T121" s="81" t="s">
        <v>1</v>
      </c>
      <c r="U121" s="28" t="s">
        <v>23</v>
      </c>
      <c r="V121" s="82">
        <v>0</v>
      </c>
      <c r="W121" s="82">
        <f t="shared" si="1"/>
        <v>0</v>
      </c>
      <c r="X121" s="82">
        <v>0</v>
      </c>
      <c r="Y121" s="82">
        <f t="shared" si="2"/>
        <v>0</v>
      </c>
      <c r="Z121" s="82">
        <v>0</v>
      </c>
      <c r="AA121" s="83">
        <f t="shared" si="3"/>
        <v>0</v>
      </c>
      <c r="AE121" s="84">
        <f t="shared" si="4"/>
        <v>0</v>
      </c>
      <c r="AF121" s="84">
        <f t="shared" si="5"/>
        <v>0</v>
      </c>
      <c r="AG121" s="84">
        <f t="shared" si="6"/>
        <v>0</v>
      </c>
      <c r="AH121" s="13" t="s">
        <v>39</v>
      </c>
      <c r="AI121" s="84">
        <f t="shared" si="7"/>
        <v>0</v>
      </c>
      <c r="AJ121" s="13" t="s">
        <v>81</v>
      </c>
      <c r="AK121" s="13" t="s">
        <v>128</v>
      </c>
    </row>
    <row r="122" spans="2:37" s="1" customFormat="1" ht="16.5" customHeight="1">
      <c r="B122" s="75"/>
      <c r="C122" s="76" t="s">
        <v>103</v>
      </c>
      <c r="D122" s="76" t="s">
        <v>79</v>
      </c>
      <c r="E122" s="77" t="s">
        <v>200</v>
      </c>
      <c r="F122" s="171" t="s">
        <v>201</v>
      </c>
      <c r="G122" s="171"/>
      <c r="H122" s="171"/>
      <c r="I122" s="171"/>
      <c r="J122" s="78" t="s">
        <v>180</v>
      </c>
      <c r="K122" s="79">
        <v>3</v>
      </c>
      <c r="L122" s="172">
        <v>0</v>
      </c>
      <c r="M122" s="172"/>
      <c r="N122" s="172">
        <f t="shared" si="0"/>
        <v>0</v>
      </c>
      <c r="O122" s="172"/>
      <c r="P122" s="172"/>
      <c r="Q122" s="172"/>
      <c r="R122" s="80"/>
      <c r="T122" s="81" t="s">
        <v>1</v>
      </c>
      <c r="U122" s="28" t="s">
        <v>23</v>
      </c>
      <c r="V122" s="82">
        <v>0</v>
      </c>
      <c r="W122" s="82">
        <f t="shared" si="1"/>
        <v>0</v>
      </c>
      <c r="X122" s="82">
        <v>0</v>
      </c>
      <c r="Y122" s="82">
        <f t="shared" si="2"/>
        <v>0</v>
      </c>
      <c r="Z122" s="82">
        <v>0</v>
      </c>
      <c r="AA122" s="83">
        <f t="shared" si="3"/>
        <v>0</v>
      </c>
      <c r="AE122" s="84">
        <f t="shared" si="4"/>
        <v>0</v>
      </c>
      <c r="AF122" s="84">
        <f t="shared" si="5"/>
        <v>0</v>
      </c>
      <c r="AG122" s="84">
        <f t="shared" si="6"/>
        <v>0</v>
      </c>
      <c r="AH122" s="13" t="s">
        <v>39</v>
      </c>
      <c r="AI122" s="84">
        <f t="shared" si="7"/>
        <v>0</v>
      </c>
      <c r="AJ122" s="13" t="s">
        <v>81</v>
      </c>
      <c r="AK122" s="13" t="s">
        <v>130</v>
      </c>
    </row>
    <row r="123" spans="2:37" s="1" customFormat="1" ht="16.5" customHeight="1">
      <c r="B123" s="75"/>
      <c r="C123" s="76" t="s">
        <v>5</v>
      </c>
      <c r="D123" s="76" t="s">
        <v>79</v>
      </c>
      <c r="E123" s="77" t="s">
        <v>202</v>
      </c>
      <c r="F123" s="171" t="s">
        <v>203</v>
      </c>
      <c r="G123" s="171"/>
      <c r="H123" s="171"/>
      <c r="I123" s="171"/>
      <c r="J123" s="78" t="s">
        <v>180</v>
      </c>
      <c r="K123" s="79">
        <v>2</v>
      </c>
      <c r="L123" s="172">
        <v>0</v>
      </c>
      <c r="M123" s="172"/>
      <c r="N123" s="172">
        <f t="shared" si="0"/>
        <v>0</v>
      </c>
      <c r="O123" s="172"/>
      <c r="P123" s="172"/>
      <c r="Q123" s="172"/>
      <c r="R123" s="80"/>
      <c r="T123" s="81" t="s">
        <v>1</v>
      </c>
      <c r="U123" s="28" t="s">
        <v>23</v>
      </c>
      <c r="V123" s="82">
        <v>0</v>
      </c>
      <c r="W123" s="82">
        <f t="shared" si="1"/>
        <v>0</v>
      </c>
      <c r="X123" s="82">
        <v>0</v>
      </c>
      <c r="Y123" s="82">
        <f t="shared" si="2"/>
        <v>0</v>
      </c>
      <c r="Z123" s="82">
        <v>0</v>
      </c>
      <c r="AA123" s="83">
        <f t="shared" si="3"/>
        <v>0</v>
      </c>
      <c r="AE123" s="84">
        <f t="shared" si="4"/>
        <v>0</v>
      </c>
      <c r="AF123" s="84">
        <f t="shared" si="5"/>
        <v>0</v>
      </c>
      <c r="AG123" s="84">
        <f t="shared" si="6"/>
        <v>0</v>
      </c>
      <c r="AH123" s="13" t="s">
        <v>39</v>
      </c>
      <c r="AI123" s="84">
        <f t="shared" si="7"/>
        <v>0</v>
      </c>
      <c r="AJ123" s="13" t="s">
        <v>81</v>
      </c>
      <c r="AK123" s="13" t="s">
        <v>137</v>
      </c>
    </row>
    <row r="124" spans="2:37" s="1" customFormat="1" ht="16.5" customHeight="1">
      <c r="B124" s="75"/>
      <c r="C124" s="76" t="s">
        <v>102</v>
      </c>
      <c r="D124" s="76" t="s">
        <v>79</v>
      </c>
      <c r="E124" s="77" t="s">
        <v>204</v>
      </c>
      <c r="F124" s="171" t="s">
        <v>205</v>
      </c>
      <c r="G124" s="171"/>
      <c r="H124" s="171"/>
      <c r="I124" s="171"/>
      <c r="J124" s="78" t="s">
        <v>197</v>
      </c>
      <c r="K124" s="79">
        <v>65</v>
      </c>
      <c r="L124" s="172">
        <v>0</v>
      </c>
      <c r="M124" s="172"/>
      <c r="N124" s="172">
        <f t="shared" si="0"/>
        <v>0</v>
      </c>
      <c r="O124" s="172"/>
      <c r="P124" s="172"/>
      <c r="Q124" s="172"/>
      <c r="R124" s="80"/>
      <c r="T124" s="81" t="s">
        <v>1</v>
      </c>
      <c r="U124" s="28" t="s">
        <v>23</v>
      </c>
      <c r="V124" s="82">
        <v>0</v>
      </c>
      <c r="W124" s="82">
        <f t="shared" si="1"/>
        <v>0</v>
      </c>
      <c r="X124" s="82">
        <v>0</v>
      </c>
      <c r="Y124" s="82">
        <f t="shared" si="2"/>
        <v>0</v>
      </c>
      <c r="Z124" s="82">
        <v>0</v>
      </c>
      <c r="AA124" s="83">
        <f t="shared" si="3"/>
        <v>0</v>
      </c>
      <c r="AE124" s="84">
        <f t="shared" si="4"/>
        <v>0</v>
      </c>
      <c r="AF124" s="84">
        <f t="shared" si="5"/>
        <v>0</v>
      </c>
      <c r="AG124" s="84">
        <f t="shared" si="6"/>
        <v>0</v>
      </c>
      <c r="AH124" s="13" t="s">
        <v>39</v>
      </c>
      <c r="AI124" s="84">
        <f t="shared" si="7"/>
        <v>0</v>
      </c>
      <c r="AJ124" s="13" t="s">
        <v>81</v>
      </c>
      <c r="AK124" s="13" t="s">
        <v>143</v>
      </c>
    </row>
    <row r="125" spans="2:37" s="1" customFormat="1" ht="16.5" customHeight="1">
      <c r="B125" s="75"/>
      <c r="C125" s="76" t="s">
        <v>110</v>
      </c>
      <c r="D125" s="76" t="s">
        <v>79</v>
      </c>
      <c r="E125" s="77" t="s">
        <v>206</v>
      </c>
      <c r="F125" s="171" t="s">
        <v>207</v>
      </c>
      <c r="G125" s="171"/>
      <c r="H125" s="171"/>
      <c r="I125" s="171"/>
      <c r="J125" s="78" t="s">
        <v>180</v>
      </c>
      <c r="K125" s="79">
        <v>1</v>
      </c>
      <c r="L125" s="172">
        <v>0</v>
      </c>
      <c r="M125" s="172"/>
      <c r="N125" s="172">
        <f t="shared" si="0"/>
        <v>0</v>
      </c>
      <c r="O125" s="172"/>
      <c r="P125" s="172"/>
      <c r="Q125" s="172"/>
      <c r="R125" s="80"/>
      <c r="T125" s="81" t="s">
        <v>1</v>
      </c>
      <c r="U125" s="28" t="s">
        <v>23</v>
      </c>
      <c r="V125" s="82">
        <v>0</v>
      </c>
      <c r="W125" s="82">
        <f t="shared" si="1"/>
        <v>0</v>
      </c>
      <c r="X125" s="82">
        <v>0</v>
      </c>
      <c r="Y125" s="82">
        <f t="shared" si="2"/>
        <v>0</v>
      </c>
      <c r="Z125" s="82">
        <v>0</v>
      </c>
      <c r="AA125" s="83">
        <f t="shared" si="3"/>
        <v>0</v>
      </c>
      <c r="AE125" s="84">
        <f t="shared" si="4"/>
        <v>0</v>
      </c>
      <c r="AF125" s="84">
        <f t="shared" si="5"/>
        <v>0</v>
      </c>
      <c r="AG125" s="84">
        <f t="shared" si="6"/>
        <v>0</v>
      </c>
      <c r="AH125" s="13" t="s">
        <v>39</v>
      </c>
      <c r="AI125" s="84">
        <f t="shared" si="7"/>
        <v>0</v>
      </c>
      <c r="AJ125" s="13" t="s">
        <v>81</v>
      </c>
      <c r="AK125" s="13" t="s">
        <v>147</v>
      </c>
    </row>
    <row r="126" spans="2:37" s="1" customFormat="1" ht="16.5" customHeight="1">
      <c r="B126" s="75"/>
      <c r="C126" s="76" t="s">
        <v>116</v>
      </c>
      <c r="D126" s="76" t="s">
        <v>79</v>
      </c>
      <c r="E126" s="77" t="s">
        <v>208</v>
      </c>
      <c r="F126" s="171" t="s">
        <v>209</v>
      </c>
      <c r="G126" s="171"/>
      <c r="H126" s="171"/>
      <c r="I126" s="171"/>
      <c r="J126" s="78" t="s">
        <v>180</v>
      </c>
      <c r="K126" s="79">
        <v>8</v>
      </c>
      <c r="L126" s="172">
        <v>0</v>
      </c>
      <c r="M126" s="172"/>
      <c r="N126" s="172">
        <f aca="true" t="shared" si="8" ref="N126:N141">ROUND(L126*K126,2)</f>
        <v>0</v>
      </c>
      <c r="O126" s="172"/>
      <c r="P126" s="172"/>
      <c r="Q126" s="172"/>
      <c r="R126" s="80"/>
      <c r="T126" s="81" t="s">
        <v>1</v>
      </c>
      <c r="U126" s="28" t="s">
        <v>23</v>
      </c>
      <c r="V126" s="82">
        <v>0</v>
      </c>
      <c r="W126" s="82">
        <f aca="true" t="shared" si="9" ref="W126:W141">V126*K126</f>
        <v>0</v>
      </c>
      <c r="X126" s="82">
        <v>0</v>
      </c>
      <c r="Y126" s="82">
        <f aca="true" t="shared" si="10" ref="Y126:Y141">X126*K126</f>
        <v>0</v>
      </c>
      <c r="Z126" s="82">
        <v>0</v>
      </c>
      <c r="AA126" s="83">
        <f aca="true" t="shared" si="11" ref="AA126:AA141">Z126*K126</f>
        <v>0</v>
      </c>
      <c r="AE126" s="84">
        <f aca="true" t="shared" si="12" ref="AE126:AE141">IF(U126="zákl. přenesená",N126,0)</f>
        <v>0</v>
      </c>
      <c r="AF126" s="84">
        <f aca="true" t="shared" si="13" ref="AF126:AF141">IF(U126="sníž. přenesená",N126,0)</f>
        <v>0</v>
      </c>
      <c r="AG126" s="84">
        <f aca="true" t="shared" si="14" ref="AG126:AG141">IF(U126="nulová",N126,0)</f>
        <v>0</v>
      </c>
      <c r="AH126" s="13" t="s">
        <v>39</v>
      </c>
      <c r="AI126" s="84">
        <f aca="true" t="shared" si="15" ref="AI126:AI141">ROUND(L126*K126,2)</f>
        <v>0</v>
      </c>
      <c r="AJ126" s="13" t="s">
        <v>81</v>
      </c>
      <c r="AK126" s="13" t="s">
        <v>148</v>
      </c>
    </row>
    <row r="127" spans="2:37" s="1" customFormat="1" ht="16.5" customHeight="1">
      <c r="B127" s="75"/>
      <c r="C127" s="76" t="s">
        <v>4</v>
      </c>
      <c r="D127" s="76" t="s">
        <v>79</v>
      </c>
      <c r="E127" s="77" t="s">
        <v>210</v>
      </c>
      <c r="F127" s="171" t="s">
        <v>211</v>
      </c>
      <c r="G127" s="171"/>
      <c r="H127" s="171"/>
      <c r="I127" s="171"/>
      <c r="J127" s="78" t="s">
        <v>180</v>
      </c>
      <c r="K127" s="79">
        <v>8</v>
      </c>
      <c r="L127" s="172">
        <v>0</v>
      </c>
      <c r="M127" s="172"/>
      <c r="N127" s="172">
        <f t="shared" si="8"/>
        <v>0</v>
      </c>
      <c r="O127" s="172"/>
      <c r="P127" s="172"/>
      <c r="Q127" s="172"/>
      <c r="R127" s="80"/>
      <c r="T127" s="81" t="s">
        <v>1</v>
      </c>
      <c r="U127" s="28" t="s">
        <v>23</v>
      </c>
      <c r="V127" s="82">
        <v>0</v>
      </c>
      <c r="W127" s="82">
        <f t="shared" si="9"/>
        <v>0</v>
      </c>
      <c r="X127" s="82">
        <v>0</v>
      </c>
      <c r="Y127" s="82">
        <f t="shared" si="10"/>
        <v>0</v>
      </c>
      <c r="Z127" s="82">
        <v>0</v>
      </c>
      <c r="AA127" s="83">
        <f t="shared" si="11"/>
        <v>0</v>
      </c>
      <c r="AE127" s="84">
        <f t="shared" si="12"/>
        <v>0</v>
      </c>
      <c r="AF127" s="84">
        <f t="shared" si="13"/>
        <v>0</v>
      </c>
      <c r="AG127" s="84">
        <f t="shared" si="14"/>
        <v>0</v>
      </c>
      <c r="AH127" s="13" t="s">
        <v>39</v>
      </c>
      <c r="AI127" s="84">
        <f t="shared" si="15"/>
        <v>0</v>
      </c>
      <c r="AJ127" s="13" t="s">
        <v>81</v>
      </c>
      <c r="AK127" s="13" t="s">
        <v>151</v>
      </c>
    </row>
    <row r="128" spans="2:37" s="1" customFormat="1" ht="25.5" customHeight="1">
      <c r="B128" s="75"/>
      <c r="C128" s="76" t="s">
        <v>122</v>
      </c>
      <c r="D128" s="76" t="s">
        <v>79</v>
      </c>
      <c r="E128" s="77" t="s">
        <v>212</v>
      </c>
      <c r="F128" s="171" t="s">
        <v>213</v>
      </c>
      <c r="G128" s="171"/>
      <c r="H128" s="171"/>
      <c r="I128" s="171"/>
      <c r="J128" s="78" t="s">
        <v>180</v>
      </c>
      <c r="K128" s="79">
        <v>33</v>
      </c>
      <c r="L128" s="172">
        <v>0</v>
      </c>
      <c r="M128" s="172"/>
      <c r="N128" s="172">
        <f t="shared" si="8"/>
        <v>0</v>
      </c>
      <c r="O128" s="172"/>
      <c r="P128" s="172"/>
      <c r="Q128" s="172"/>
      <c r="R128" s="80"/>
      <c r="T128" s="81" t="s">
        <v>1</v>
      </c>
      <c r="U128" s="28" t="s">
        <v>23</v>
      </c>
      <c r="V128" s="82">
        <v>0</v>
      </c>
      <c r="W128" s="82">
        <f t="shared" si="9"/>
        <v>0</v>
      </c>
      <c r="X128" s="82">
        <v>0</v>
      </c>
      <c r="Y128" s="82">
        <f t="shared" si="10"/>
        <v>0</v>
      </c>
      <c r="Z128" s="82">
        <v>0</v>
      </c>
      <c r="AA128" s="83">
        <f t="shared" si="11"/>
        <v>0</v>
      </c>
      <c r="AE128" s="84">
        <f t="shared" si="12"/>
        <v>0</v>
      </c>
      <c r="AF128" s="84">
        <f t="shared" si="13"/>
        <v>0</v>
      </c>
      <c r="AG128" s="84">
        <f t="shared" si="14"/>
        <v>0</v>
      </c>
      <c r="AH128" s="13" t="s">
        <v>39</v>
      </c>
      <c r="AI128" s="84">
        <f t="shared" si="15"/>
        <v>0</v>
      </c>
      <c r="AJ128" s="13" t="s">
        <v>81</v>
      </c>
      <c r="AK128" s="13" t="s">
        <v>152</v>
      </c>
    </row>
    <row r="129" spans="2:37" s="1" customFormat="1" ht="25.5" customHeight="1">
      <c r="B129" s="75"/>
      <c r="C129" s="76" t="s">
        <v>123</v>
      </c>
      <c r="D129" s="76" t="s">
        <v>79</v>
      </c>
      <c r="E129" s="77" t="s">
        <v>214</v>
      </c>
      <c r="F129" s="171" t="s">
        <v>215</v>
      </c>
      <c r="G129" s="171"/>
      <c r="H129" s="171"/>
      <c r="I129" s="171"/>
      <c r="J129" s="78" t="s">
        <v>180</v>
      </c>
      <c r="K129" s="79">
        <v>33</v>
      </c>
      <c r="L129" s="172">
        <v>0</v>
      </c>
      <c r="M129" s="172"/>
      <c r="N129" s="172">
        <f t="shared" si="8"/>
        <v>0</v>
      </c>
      <c r="O129" s="172"/>
      <c r="P129" s="172"/>
      <c r="Q129" s="172"/>
      <c r="R129" s="80"/>
      <c r="T129" s="81" t="s">
        <v>1</v>
      </c>
      <c r="U129" s="28" t="s">
        <v>23</v>
      </c>
      <c r="V129" s="82">
        <v>0</v>
      </c>
      <c r="W129" s="82">
        <f t="shared" si="9"/>
        <v>0</v>
      </c>
      <c r="X129" s="82">
        <v>0</v>
      </c>
      <c r="Y129" s="82">
        <f t="shared" si="10"/>
        <v>0</v>
      </c>
      <c r="Z129" s="82">
        <v>0</v>
      </c>
      <c r="AA129" s="83">
        <f t="shared" si="11"/>
        <v>0</v>
      </c>
      <c r="AE129" s="84">
        <f t="shared" si="12"/>
        <v>0</v>
      </c>
      <c r="AF129" s="84">
        <f t="shared" si="13"/>
        <v>0</v>
      </c>
      <c r="AG129" s="84">
        <f t="shared" si="14"/>
        <v>0</v>
      </c>
      <c r="AH129" s="13" t="s">
        <v>39</v>
      </c>
      <c r="AI129" s="84">
        <f t="shared" si="15"/>
        <v>0</v>
      </c>
      <c r="AJ129" s="13" t="s">
        <v>81</v>
      </c>
      <c r="AK129" s="13" t="s">
        <v>154</v>
      </c>
    </row>
    <row r="130" spans="2:37" s="1" customFormat="1" ht="25.5" customHeight="1">
      <c r="B130" s="75"/>
      <c r="C130" s="76" t="s">
        <v>124</v>
      </c>
      <c r="D130" s="76" t="s">
        <v>79</v>
      </c>
      <c r="E130" s="77" t="s">
        <v>216</v>
      </c>
      <c r="F130" s="171" t="s">
        <v>217</v>
      </c>
      <c r="G130" s="171"/>
      <c r="H130" s="171"/>
      <c r="I130" s="171"/>
      <c r="J130" s="78" t="s">
        <v>180</v>
      </c>
      <c r="K130" s="79">
        <v>2</v>
      </c>
      <c r="L130" s="172">
        <v>0</v>
      </c>
      <c r="M130" s="172"/>
      <c r="N130" s="172">
        <f t="shared" si="8"/>
        <v>0</v>
      </c>
      <c r="O130" s="172"/>
      <c r="P130" s="172"/>
      <c r="Q130" s="172"/>
      <c r="R130" s="80"/>
      <c r="T130" s="81" t="s">
        <v>1</v>
      </c>
      <c r="U130" s="28" t="s">
        <v>23</v>
      </c>
      <c r="V130" s="82">
        <v>0</v>
      </c>
      <c r="W130" s="82">
        <f t="shared" si="9"/>
        <v>0</v>
      </c>
      <c r="X130" s="82">
        <v>0</v>
      </c>
      <c r="Y130" s="82">
        <f t="shared" si="10"/>
        <v>0</v>
      </c>
      <c r="Z130" s="82">
        <v>0</v>
      </c>
      <c r="AA130" s="83">
        <f t="shared" si="11"/>
        <v>0</v>
      </c>
      <c r="AE130" s="84">
        <f t="shared" si="12"/>
        <v>0</v>
      </c>
      <c r="AF130" s="84">
        <f t="shared" si="13"/>
        <v>0</v>
      </c>
      <c r="AG130" s="84">
        <f t="shared" si="14"/>
        <v>0</v>
      </c>
      <c r="AH130" s="13" t="s">
        <v>39</v>
      </c>
      <c r="AI130" s="84">
        <f t="shared" si="15"/>
        <v>0</v>
      </c>
      <c r="AJ130" s="13" t="s">
        <v>81</v>
      </c>
      <c r="AK130" s="13" t="s">
        <v>155</v>
      </c>
    </row>
    <row r="131" spans="2:37" s="1" customFormat="1" ht="16.5" customHeight="1">
      <c r="B131" s="75"/>
      <c r="C131" s="76" t="s">
        <v>125</v>
      </c>
      <c r="D131" s="76" t="s">
        <v>79</v>
      </c>
      <c r="E131" s="77" t="s">
        <v>218</v>
      </c>
      <c r="F131" s="171" t="s">
        <v>219</v>
      </c>
      <c r="G131" s="171"/>
      <c r="H131" s="171"/>
      <c r="I131" s="171"/>
      <c r="J131" s="78" t="s">
        <v>180</v>
      </c>
      <c r="K131" s="79">
        <v>2</v>
      </c>
      <c r="L131" s="172">
        <v>0</v>
      </c>
      <c r="M131" s="172"/>
      <c r="N131" s="172">
        <f t="shared" si="8"/>
        <v>0</v>
      </c>
      <c r="O131" s="172"/>
      <c r="P131" s="172"/>
      <c r="Q131" s="172"/>
      <c r="R131" s="80"/>
      <c r="T131" s="81" t="s">
        <v>1</v>
      </c>
      <c r="U131" s="28" t="s">
        <v>23</v>
      </c>
      <c r="V131" s="82">
        <v>0</v>
      </c>
      <c r="W131" s="82">
        <f t="shared" si="9"/>
        <v>0</v>
      </c>
      <c r="X131" s="82">
        <v>0</v>
      </c>
      <c r="Y131" s="82">
        <f t="shared" si="10"/>
        <v>0</v>
      </c>
      <c r="Z131" s="82">
        <v>0</v>
      </c>
      <c r="AA131" s="83">
        <f t="shared" si="11"/>
        <v>0</v>
      </c>
      <c r="AE131" s="84">
        <f t="shared" si="12"/>
        <v>0</v>
      </c>
      <c r="AF131" s="84">
        <f t="shared" si="13"/>
        <v>0</v>
      </c>
      <c r="AG131" s="84">
        <f t="shared" si="14"/>
        <v>0</v>
      </c>
      <c r="AH131" s="13" t="s">
        <v>39</v>
      </c>
      <c r="AI131" s="84">
        <f t="shared" si="15"/>
        <v>0</v>
      </c>
      <c r="AJ131" s="13" t="s">
        <v>81</v>
      </c>
      <c r="AK131" s="13" t="s">
        <v>156</v>
      </c>
    </row>
    <row r="132" spans="2:37" s="1" customFormat="1" ht="16.5" customHeight="1">
      <c r="B132" s="75"/>
      <c r="C132" s="76" t="s">
        <v>128</v>
      </c>
      <c r="D132" s="76" t="s">
        <v>79</v>
      </c>
      <c r="E132" s="77" t="s">
        <v>220</v>
      </c>
      <c r="F132" s="171" t="s">
        <v>221</v>
      </c>
      <c r="G132" s="171"/>
      <c r="H132" s="171"/>
      <c r="I132" s="171"/>
      <c r="J132" s="78" t="s">
        <v>119</v>
      </c>
      <c r="K132" s="79">
        <v>1</v>
      </c>
      <c r="L132" s="172">
        <v>0</v>
      </c>
      <c r="M132" s="172"/>
      <c r="N132" s="172">
        <f t="shared" si="8"/>
        <v>0</v>
      </c>
      <c r="O132" s="172"/>
      <c r="P132" s="172"/>
      <c r="Q132" s="172"/>
      <c r="R132" s="80"/>
      <c r="T132" s="81" t="s">
        <v>1</v>
      </c>
      <c r="U132" s="28" t="s">
        <v>23</v>
      </c>
      <c r="V132" s="82">
        <v>0</v>
      </c>
      <c r="W132" s="82">
        <f t="shared" si="9"/>
        <v>0</v>
      </c>
      <c r="X132" s="82">
        <v>0</v>
      </c>
      <c r="Y132" s="82">
        <f t="shared" si="10"/>
        <v>0</v>
      </c>
      <c r="Z132" s="82">
        <v>0</v>
      </c>
      <c r="AA132" s="83">
        <f t="shared" si="11"/>
        <v>0</v>
      </c>
      <c r="AE132" s="84">
        <f t="shared" si="12"/>
        <v>0</v>
      </c>
      <c r="AF132" s="84">
        <f t="shared" si="13"/>
        <v>0</v>
      </c>
      <c r="AG132" s="84">
        <f t="shared" si="14"/>
        <v>0</v>
      </c>
      <c r="AH132" s="13" t="s">
        <v>39</v>
      </c>
      <c r="AI132" s="84">
        <f t="shared" si="15"/>
        <v>0</v>
      </c>
      <c r="AJ132" s="13" t="s">
        <v>81</v>
      </c>
      <c r="AK132" s="13" t="s">
        <v>158</v>
      </c>
    </row>
    <row r="133" spans="2:37" s="1" customFormat="1" ht="16.5" customHeight="1">
      <c r="B133" s="75"/>
      <c r="C133" s="76" t="s">
        <v>129</v>
      </c>
      <c r="D133" s="76" t="s">
        <v>79</v>
      </c>
      <c r="E133" s="77" t="s">
        <v>222</v>
      </c>
      <c r="F133" s="171" t="s">
        <v>223</v>
      </c>
      <c r="G133" s="171"/>
      <c r="H133" s="171"/>
      <c r="I133" s="171"/>
      <c r="J133" s="78" t="s">
        <v>119</v>
      </c>
      <c r="K133" s="79">
        <v>1</v>
      </c>
      <c r="L133" s="172">
        <v>0</v>
      </c>
      <c r="M133" s="172"/>
      <c r="N133" s="172">
        <f t="shared" si="8"/>
        <v>0</v>
      </c>
      <c r="O133" s="172"/>
      <c r="P133" s="172"/>
      <c r="Q133" s="172"/>
      <c r="R133" s="80"/>
      <c r="T133" s="81" t="s">
        <v>1</v>
      </c>
      <c r="U133" s="28" t="s">
        <v>23</v>
      </c>
      <c r="V133" s="82">
        <v>0</v>
      </c>
      <c r="W133" s="82">
        <f t="shared" si="9"/>
        <v>0</v>
      </c>
      <c r="X133" s="82">
        <v>0</v>
      </c>
      <c r="Y133" s="82">
        <f t="shared" si="10"/>
        <v>0</v>
      </c>
      <c r="Z133" s="82">
        <v>0</v>
      </c>
      <c r="AA133" s="83">
        <f t="shared" si="11"/>
        <v>0</v>
      </c>
      <c r="AE133" s="84">
        <f t="shared" si="12"/>
        <v>0</v>
      </c>
      <c r="AF133" s="84">
        <f t="shared" si="13"/>
        <v>0</v>
      </c>
      <c r="AG133" s="84">
        <f t="shared" si="14"/>
        <v>0</v>
      </c>
      <c r="AH133" s="13" t="s">
        <v>39</v>
      </c>
      <c r="AI133" s="84">
        <f t="shared" si="15"/>
        <v>0</v>
      </c>
      <c r="AJ133" s="13" t="s">
        <v>81</v>
      </c>
      <c r="AK133" s="13" t="s">
        <v>159</v>
      </c>
    </row>
    <row r="134" spans="2:37" s="1" customFormat="1" ht="25.5" customHeight="1">
      <c r="B134" s="75"/>
      <c r="C134" s="76" t="s">
        <v>38</v>
      </c>
      <c r="D134" s="76" t="s">
        <v>79</v>
      </c>
      <c r="E134" s="77" t="s">
        <v>224</v>
      </c>
      <c r="F134" s="171" t="s">
        <v>225</v>
      </c>
      <c r="G134" s="171"/>
      <c r="H134" s="171"/>
      <c r="I134" s="171"/>
      <c r="J134" s="78" t="s">
        <v>119</v>
      </c>
      <c r="K134" s="79">
        <v>1</v>
      </c>
      <c r="L134" s="172">
        <v>0</v>
      </c>
      <c r="M134" s="172"/>
      <c r="N134" s="172">
        <f t="shared" si="8"/>
        <v>0</v>
      </c>
      <c r="O134" s="172"/>
      <c r="P134" s="172"/>
      <c r="Q134" s="172"/>
      <c r="R134" s="80"/>
      <c r="T134" s="81" t="s">
        <v>1</v>
      </c>
      <c r="U134" s="28" t="s">
        <v>23</v>
      </c>
      <c r="V134" s="82">
        <v>0</v>
      </c>
      <c r="W134" s="82">
        <f t="shared" si="9"/>
        <v>0</v>
      </c>
      <c r="X134" s="82">
        <v>0</v>
      </c>
      <c r="Y134" s="82">
        <f t="shared" si="10"/>
        <v>0</v>
      </c>
      <c r="Z134" s="82">
        <v>0</v>
      </c>
      <c r="AA134" s="83">
        <f t="shared" si="11"/>
        <v>0</v>
      </c>
      <c r="AE134" s="84">
        <f t="shared" si="12"/>
        <v>0</v>
      </c>
      <c r="AF134" s="84">
        <f t="shared" si="13"/>
        <v>0</v>
      </c>
      <c r="AG134" s="84">
        <f t="shared" si="14"/>
        <v>0</v>
      </c>
      <c r="AH134" s="13" t="s">
        <v>39</v>
      </c>
      <c r="AI134" s="84">
        <f t="shared" si="15"/>
        <v>0</v>
      </c>
      <c r="AJ134" s="13" t="s">
        <v>81</v>
      </c>
      <c r="AK134" s="13" t="s">
        <v>162</v>
      </c>
    </row>
    <row r="135" spans="2:37" s="1" customFormat="1" ht="16.5" customHeight="1">
      <c r="B135" s="75"/>
      <c r="C135" s="76" t="s">
        <v>130</v>
      </c>
      <c r="D135" s="76" t="s">
        <v>79</v>
      </c>
      <c r="E135" s="77" t="s">
        <v>226</v>
      </c>
      <c r="F135" s="171" t="s">
        <v>227</v>
      </c>
      <c r="G135" s="171"/>
      <c r="H135" s="171"/>
      <c r="I135" s="171"/>
      <c r="J135" s="78" t="s">
        <v>180</v>
      </c>
      <c r="K135" s="79">
        <v>2</v>
      </c>
      <c r="L135" s="172">
        <v>0</v>
      </c>
      <c r="M135" s="172"/>
      <c r="N135" s="172">
        <f t="shared" si="8"/>
        <v>0</v>
      </c>
      <c r="O135" s="172"/>
      <c r="P135" s="172"/>
      <c r="Q135" s="172"/>
      <c r="R135" s="80"/>
      <c r="T135" s="81" t="s">
        <v>1</v>
      </c>
      <c r="U135" s="28" t="s">
        <v>23</v>
      </c>
      <c r="V135" s="82">
        <v>0</v>
      </c>
      <c r="W135" s="82">
        <f t="shared" si="9"/>
        <v>0</v>
      </c>
      <c r="X135" s="82">
        <v>0</v>
      </c>
      <c r="Y135" s="82">
        <f t="shared" si="10"/>
        <v>0</v>
      </c>
      <c r="Z135" s="82">
        <v>0</v>
      </c>
      <c r="AA135" s="83">
        <f t="shared" si="11"/>
        <v>0</v>
      </c>
      <c r="AE135" s="84">
        <f t="shared" si="12"/>
        <v>0</v>
      </c>
      <c r="AF135" s="84">
        <f t="shared" si="13"/>
        <v>0</v>
      </c>
      <c r="AG135" s="84">
        <f t="shared" si="14"/>
        <v>0</v>
      </c>
      <c r="AH135" s="13" t="s">
        <v>39</v>
      </c>
      <c r="AI135" s="84">
        <f t="shared" si="15"/>
        <v>0</v>
      </c>
      <c r="AJ135" s="13" t="s">
        <v>81</v>
      </c>
      <c r="AK135" s="13" t="s">
        <v>163</v>
      </c>
    </row>
    <row r="136" spans="2:37" s="1" customFormat="1" ht="16.5" customHeight="1">
      <c r="B136" s="75"/>
      <c r="C136" s="76" t="s">
        <v>134</v>
      </c>
      <c r="D136" s="76" t="s">
        <v>79</v>
      </c>
      <c r="E136" s="77" t="s">
        <v>228</v>
      </c>
      <c r="F136" s="171" t="s">
        <v>229</v>
      </c>
      <c r="G136" s="171"/>
      <c r="H136" s="171"/>
      <c r="I136" s="171"/>
      <c r="J136" s="78" t="s">
        <v>180</v>
      </c>
      <c r="K136" s="79">
        <v>2</v>
      </c>
      <c r="L136" s="172">
        <v>0</v>
      </c>
      <c r="M136" s="172"/>
      <c r="N136" s="172">
        <f t="shared" si="8"/>
        <v>0</v>
      </c>
      <c r="O136" s="172"/>
      <c r="P136" s="172"/>
      <c r="Q136" s="172"/>
      <c r="R136" s="80"/>
      <c r="T136" s="81" t="s">
        <v>1</v>
      </c>
      <c r="U136" s="28" t="s">
        <v>23</v>
      </c>
      <c r="V136" s="82">
        <v>0</v>
      </c>
      <c r="W136" s="82">
        <f t="shared" si="9"/>
        <v>0</v>
      </c>
      <c r="X136" s="82">
        <v>0</v>
      </c>
      <c r="Y136" s="82">
        <f t="shared" si="10"/>
        <v>0</v>
      </c>
      <c r="Z136" s="82">
        <v>0</v>
      </c>
      <c r="AA136" s="83">
        <f t="shared" si="11"/>
        <v>0</v>
      </c>
      <c r="AE136" s="84">
        <f t="shared" si="12"/>
        <v>0</v>
      </c>
      <c r="AF136" s="84">
        <f t="shared" si="13"/>
        <v>0</v>
      </c>
      <c r="AG136" s="84">
        <f t="shared" si="14"/>
        <v>0</v>
      </c>
      <c r="AH136" s="13" t="s">
        <v>39</v>
      </c>
      <c r="AI136" s="84">
        <f t="shared" si="15"/>
        <v>0</v>
      </c>
      <c r="AJ136" s="13" t="s">
        <v>81</v>
      </c>
      <c r="AK136" s="13" t="s">
        <v>164</v>
      </c>
    </row>
    <row r="137" spans="2:37" s="1" customFormat="1" ht="25.5" customHeight="1">
      <c r="B137" s="75"/>
      <c r="C137" s="76" t="s">
        <v>137</v>
      </c>
      <c r="D137" s="76" t="s">
        <v>79</v>
      </c>
      <c r="E137" s="77" t="s">
        <v>230</v>
      </c>
      <c r="F137" s="171" t="s">
        <v>231</v>
      </c>
      <c r="G137" s="171"/>
      <c r="H137" s="171"/>
      <c r="I137" s="171"/>
      <c r="J137" s="78" t="s">
        <v>119</v>
      </c>
      <c r="K137" s="79">
        <v>1</v>
      </c>
      <c r="L137" s="172">
        <v>0</v>
      </c>
      <c r="M137" s="172"/>
      <c r="N137" s="172">
        <f t="shared" si="8"/>
        <v>0</v>
      </c>
      <c r="O137" s="172"/>
      <c r="P137" s="172"/>
      <c r="Q137" s="172"/>
      <c r="R137" s="80"/>
      <c r="T137" s="81" t="s">
        <v>1</v>
      </c>
      <c r="U137" s="28" t="s">
        <v>23</v>
      </c>
      <c r="V137" s="82">
        <v>0</v>
      </c>
      <c r="W137" s="82">
        <f t="shared" si="9"/>
        <v>0</v>
      </c>
      <c r="X137" s="82">
        <v>0</v>
      </c>
      <c r="Y137" s="82">
        <f t="shared" si="10"/>
        <v>0</v>
      </c>
      <c r="Z137" s="82">
        <v>0</v>
      </c>
      <c r="AA137" s="83">
        <f t="shared" si="11"/>
        <v>0</v>
      </c>
      <c r="AE137" s="84">
        <f t="shared" si="12"/>
        <v>0</v>
      </c>
      <c r="AF137" s="84">
        <f t="shared" si="13"/>
        <v>0</v>
      </c>
      <c r="AG137" s="84">
        <f t="shared" si="14"/>
        <v>0</v>
      </c>
      <c r="AH137" s="13" t="s">
        <v>39</v>
      </c>
      <c r="AI137" s="84">
        <f t="shared" si="15"/>
        <v>0</v>
      </c>
      <c r="AJ137" s="13" t="s">
        <v>81</v>
      </c>
      <c r="AK137" s="13" t="s">
        <v>165</v>
      </c>
    </row>
    <row r="138" spans="2:37" s="1" customFormat="1" ht="16.5" customHeight="1">
      <c r="B138" s="75"/>
      <c r="C138" s="76" t="s">
        <v>140</v>
      </c>
      <c r="D138" s="76" t="s">
        <v>79</v>
      </c>
      <c r="E138" s="77" t="s">
        <v>232</v>
      </c>
      <c r="F138" s="171" t="s">
        <v>233</v>
      </c>
      <c r="G138" s="171"/>
      <c r="H138" s="171"/>
      <c r="I138" s="171"/>
      <c r="J138" s="78" t="s">
        <v>234</v>
      </c>
      <c r="K138" s="79">
        <v>1</v>
      </c>
      <c r="L138" s="172">
        <v>0</v>
      </c>
      <c r="M138" s="172"/>
      <c r="N138" s="172">
        <f t="shared" si="8"/>
        <v>0</v>
      </c>
      <c r="O138" s="172"/>
      <c r="P138" s="172"/>
      <c r="Q138" s="172"/>
      <c r="R138" s="80"/>
      <c r="T138" s="81" t="s">
        <v>1</v>
      </c>
      <c r="U138" s="28" t="s">
        <v>23</v>
      </c>
      <c r="V138" s="82">
        <v>0</v>
      </c>
      <c r="W138" s="82">
        <f t="shared" si="9"/>
        <v>0</v>
      </c>
      <c r="X138" s="82">
        <v>0</v>
      </c>
      <c r="Y138" s="82">
        <f t="shared" si="10"/>
        <v>0</v>
      </c>
      <c r="Z138" s="82">
        <v>0</v>
      </c>
      <c r="AA138" s="83">
        <f t="shared" si="11"/>
        <v>0</v>
      </c>
      <c r="AE138" s="84">
        <f t="shared" si="12"/>
        <v>0</v>
      </c>
      <c r="AF138" s="84">
        <f t="shared" si="13"/>
        <v>0</v>
      </c>
      <c r="AG138" s="84">
        <f t="shared" si="14"/>
        <v>0</v>
      </c>
      <c r="AH138" s="13" t="s">
        <v>39</v>
      </c>
      <c r="AI138" s="84">
        <f t="shared" si="15"/>
        <v>0</v>
      </c>
      <c r="AJ138" s="13" t="s">
        <v>81</v>
      </c>
      <c r="AK138" s="13" t="s">
        <v>166</v>
      </c>
    </row>
    <row r="139" spans="2:37" s="1" customFormat="1" ht="25.5" customHeight="1">
      <c r="B139" s="75"/>
      <c r="C139" s="76" t="s">
        <v>143</v>
      </c>
      <c r="D139" s="76" t="s">
        <v>79</v>
      </c>
      <c r="E139" s="77" t="s">
        <v>235</v>
      </c>
      <c r="F139" s="171" t="s">
        <v>236</v>
      </c>
      <c r="G139" s="171"/>
      <c r="H139" s="171"/>
      <c r="I139" s="171"/>
      <c r="J139" s="78" t="s">
        <v>119</v>
      </c>
      <c r="K139" s="79">
        <v>1</v>
      </c>
      <c r="L139" s="172">
        <v>0</v>
      </c>
      <c r="M139" s="172"/>
      <c r="N139" s="172">
        <f t="shared" si="8"/>
        <v>0</v>
      </c>
      <c r="O139" s="172"/>
      <c r="P139" s="172"/>
      <c r="Q139" s="172"/>
      <c r="R139" s="80"/>
      <c r="T139" s="81" t="s">
        <v>1</v>
      </c>
      <c r="U139" s="28" t="s">
        <v>23</v>
      </c>
      <c r="V139" s="82">
        <v>0</v>
      </c>
      <c r="W139" s="82">
        <f t="shared" si="9"/>
        <v>0</v>
      </c>
      <c r="X139" s="82">
        <v>0</v>
      </c>
      <c r="Y139" s="82">
        <f t="shared" si="10"/>
        <v>0</v>
      </c>
      <c r="Z139" s="82">
        <v>0</v>
      </c>
      <c r="AA139" s="83">
        <f t="shared" si="11"/>
        <v>0</v>
      </c>
      <c r="AE139" s="84">
        <f t="shared" si="12"/>
        <v>0</v>
      </c>
      <c r="AF139" s="84">
        <f t="shared" si="13"/>
        <v>0</v>
      </c>
      <c r="AG139" s="84">
        <f t="shared" si="14"/>
        <v>0</v>
      </c>
      <c r="AH139" s="13" t="s">
        <v>39</v>
      </c>
      <c r="AI139" s="84">
        <f t="shared" si="15"/>
        <v>0</v>
      </c>
      <c r="AJ139" s="13" t="s">
        <v>81</v>
      </c>
      <c r="AK139" s="13" t="s">
        <v>167</v>
      </c>
    </row>
    <row r="140" spans="2:37" s="1" customFormat="1" ht="25.5" customHeight="1">
      <c r="B140" s="75"/>
      <c r="C140" s="76" t="s">
        <v>143</v>
      </c>
      <c r="D140" s="76" t="s">
        <v>79</v>
      </c>
      <c r="E140" s="77" t="s">
        <v>237</v>
      </c>
      <c r="F140" s="171" t="s">
        <v>238</v>
      </c>
      <c r="G140" s="171"/>
      <c r="H140" s="171"/>
      <c r="I140" s="171"/>
      <c r="J140" s="78" t="s">
        <v>119</v>
      </c>
      <c r="K140" s="79">
        <v>1</v>
      </c>
      <c r="L140" s="172">
        <v>0</v>
      </c>
      <c r="M140" s="172"/>
      <c r="N140" s="172">
        <f t="shared" si="8"/>
        <v>0</v>
      </c>
      <c r="O140" s="172"/>
      <c r="P140" s="172"/>
      <c r="Q140" s="172"/>
      <c r="R140" s="80"/>
      <c r="T140" s="81" t="s">
        <v>1</v>
      </c>
      <c r="U140" s="28" t="s">
        <v>23</v>
      </c>
      <c r="V140" s="82">
        <v>0</v>
      </c>
      <c r="W140" s="82">
        <f t="shared" si="9"/>
        <v>0</v>
      </c>
      <c r="X140" s="82">
        <v>0</v>
      </c>
      <c r="Y140" s="82">
        <f t="shared" si="10"/>
        <v>0</v>
      </c>
      <c r="Z140" s="82">
        <v>0</v>
      </c>
      <c r="AA140" s="83">
        <f t="shared" si="11"/>
        <v>0</v>
      </c>
      <c r="AE140" s="84">
        <f t="shared" si="12"/>
        <v>0</v>
      </c>
      <c r="AF140" s="84">
        <f t="shared" si="13"/>
        <v>0</v>
      </c>
      <c r="AG140" s="84">
        <f t="shared" si="14"/>
        <v>0</v>
      </c>
      <c r="AH140" s="13" t="s">
        <v>39</v>
      </c>
      <c r="AI140" s="84">
        <f t="shared" si="15"/>
        <v>0</v>
      </c>
      <c r="AJ140" s="13" t="s">
        <v>81</v>
      </c>
      <c r="AK140" s="13" t="s">
        <v>168</v>
      </c>
    </row>
    <row r="141" spans="2:37" s="1" customFormat="1" ht="25.5" customHeight="1">
      <c r="B141" s="75"/>
      <c r="C141" s="76" t="s">
        <v>146</v>
      </c>
      <c r="D141" s="76" t="s">
        <v>79</v>
      </c>
      <c r="E141" s="77" t="s">
        <v>239</v>
      </c>
      <c r="F141" s="171" t="s">
        <v>240</v>
      </c>
      <c r="G141" s="171"/>
      <c r="H141" s="171"/>
      <c r="I141" s="171"/>
      <c r="J141" s="78" t="s">
        <v>119</v>
      </c>
      <c r="K141" s="79">
        <v>40</v>
      </c>
      <c r="L141" s="172">
        <v>0</v>
      </c>
      <c r="M141" s="172"/>
      <c r="N141" s="172">
        <f t="shared" si="8"/>
        <v>0</v>
      </c>
      <c r="O141" s="172"/>
      <c r="P141" s="172"/>
      <c r="Q141" s="172"/>
      <c r="R141" s="80"/>
      <c r="T141" s="81" t="s">
        <v>1</v>
      </c>
      <c r="U141" s="28" t="s">
        <v>23</v>
      </c>
      <c r="V141" s="82">
        <v>0</v>
      </c>
      <c r="W141" s="82">
        <f t="shared" si="9"/>
        <v>0</v>
      </c>
      <c r="X141" s="82">
        <v>0</v>
      </c>
      <c r="Y141" s="82">
        <f t="shared" si="10"/>
        <v>0</v>
      </c>
      <c r="Z141" s="82">
        <v>0</v>
      </c>
      <c r="AA141" s="83">
        <f t="shared" si="11"/>
        <v>0</v>
      </c>
      <c r="AE141" s="84">
        <f t="shared" si="12"/>
        <v>0</v>
      </c>
      <c r="AF141" s="84">
        <f t="shared" si="13"/>
        <v>0</v>
      </c>
      <c r="AG141" s="84">
        <f t="shared" si="14"/>
        <v>0</v>
      </c>
      <c r="AH141" s="13" t="s">
        <v>39</v>
      </c>
      <c r="AI141" s="84">
        <f t="shared" si="15"/>
        <v>0</v>
      </c>
      <c r="AJ141" s="13" t="s">
        <v>81</v>
      </c>
      <c r="AK141" s="13" t="s">
        <v>169</v>
      </c>
    </row>
    <row r="142" spans="2:37" s="1" customFormat="1" ht="16.5" customHeight="1">
      <c r="B142" s="75"/>
      <c r="C142" s="76" t="s">
        <v>38</v>
      </c>
      <c r="D142" s="76" t="s">
        <v>79</v>
      </c>
      <c r="E142" s="77" t="s">
        <v>241</v>
      </c>
      <c r="F142" s="171" t="s">
        <v>242</v>
      </c>
      <c r="G142" s="171"/>
      <c r="H142" s="171"/>
      <c r="I142" s="171"/>
      <c r="J142" s="78" t="s">
        <v>119</v>
      </c>
      <c r="K142" s="79">
        <v>1</v>
      </c>
      <c r="L142" s="172">
        <v>0</v>
      </c>
      <c r="M142" s="172"/>
      <c r="N142" s="172">
        <f>ROUND(L142*K142,2)</f>
        <v>0</v>
      </c>
      <c r="O142" s="172"/>
      <c r="P142" s="172"/>
      <c r="Q142" s="172"/>
      <c r="R142" s="80"/>
      <c r="T142" s="81" t="s">
        <v>1</v>
      </c>
      <c r="U142" s="28" t="s">
        <v>23</v>
      </c>
      <c r="V142" s="82">
        <v>0</v>
      </c>
      <c r="W142" s="82">
        <f>V142*K142</f>
        <v>0</v>
      </c>
      <c r="X142" s="82">
        <v>0</v>
      </c>
      <c r="Y142" s="82">
        <f>X142*K142</f>
        <v>0</v>
      </c>
      <c r="Z142" s="82">
        <v>0</v>
      </c>
      <c r="AA142" s="83">
        <f>Z142*K142</f>
        <v>0</v>
      </c>
      <c r="AE142" s="84">
        <f>IF(U142="zákl. přenesená",N142,0)</f>
        <v>0</v>
      </c>
      <c r="AF142" s="84">
        <f>IF(U142="sníž. přenesená",N142,0)</f>
        <v>0</v>
      </c>
      <c r="AG142" s="84">
        <f>IF(U142="nulová",N142,0)</f>
        <v>0</v>
      </c>
      <c r="AH142" s="13" t="s">
        <v>39</v>
      </c>
      <c r="AI142" s="84">
        <f>ROUND(L142*K142,2)</f>
        <v>0</v>
      </c>
      <c r="AJ142" s="13" t="s">
        <v>81</v>
      </c>
      <c r="AK142" s="13" t="s">
        <v>170</v>
      </c>
    </row>
    <row r="143" spans="2:37" s="1" customFormat="1" ht="16.5" customHeight="1">
      <c r="B143" s="75"/>
      <c r="C143" s="76" t="s">
        <v>38</v>
      </c>
      <c r="D143" s="76" t="s">
        <v>79</v>
      </c>
      <c r="E143" s="77" t="s">
        <v>243</v>
      </c>
      <c r="F143" s="171" t="s">
        <v>244</v>
      </c>
      <c r="G143" s="171"/>
      <c r="H143" s="171"/>
      <c r="I143" s="171"/>
      <c r="J143" s="78" t="s">
        <v>119</v>
      </c>
      <c r="K143" s="79">
        <v>1</v>
      </c>
      <c r="L143" s="172">
        <v>0</v>
      </c>
      <c r="M143" s="172"/>
      <c r="N143" s="172">
        <f>ROUND(L143*K143,2)</f>
        <v>0</v>
      </c>
      <c r="O143" s="172"/>
      <c r="P143" s="172"/>
      <c r="Q143" s="172"/>
      <c r="R143" s="80"/>
      <c r="T143" s="81" t="s">
        <v>1</v>
      </c>
      <c r="U143" s="91" t="s">
        <v>23</v>
      </c>
      <c r="V143" s="92">
        <v>0</v>
      </c>
      <c r="W143" s="92">
        <f>V143*K143</f>
        <v>0</v>
      </c>
      <c r="X143" s="92">
        <v>0</v>
      </c>
      <c r="Y143" s="92">
        <f>X143*K143</f>
        <v>0</v>
      </c>
      <c r="Z143" s="92">
        <v>0</v>
      </c>
      <c r="AA143" s="93">
        <f>Z143*K143</f>
        <v>0</v>
      </c>
      <c r="AE143" s="84">
        <f>IF(U143="zákl. přenesená",N143,0)</f>
        <v>0</v>
      </c>
      <c r="AF143" s="84">
        <f>IF(U143="sníž. přenesená",N143,0)</f>
        <v>0</v>
      </c>
      <c r="AG143" s="84">
        <f>IF(U143="nulová",N143,0)</f>
        <v>0</v>
      </c>
      <c r="AH143" s="13" t="s">
        <v>39</v>
      </c>
      <c r="AI143" s="84">
        <f>ROUND(L143*K143,2)</f>
        <v>0</v>
      </c>
      <c r="AJ143" s="13" t="s">
        <v>81</v>
      </c>
      <c r="AK143" s="13" t="s">
        <v>171</v>
      </c>
    </row>
    <row r="144" spans="2:18" s="1" customFormat="1" ht="6.75" customHeight="1"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0"/>
    </row>
  </sheetData>
  <sheetProtection/>
  <mergeCells count="150">
    <mergeCell ref="L140:M140"/>
    <mergeCell ref="F135:I135"/>
    <mergeCell ref="F136:I136"/>
    <mergeCell ref="L134:M134"/>
    <mergeCell ref="L135:M135"/>
    <mergeCell ref="L136:M136"/>
    <mergeCell ref="L137:M137"/>
    <mergeCell ref="F128:I128"/>
    <mergeCell ref="F130:I130"/>
    <mergeCell ref="F131:I131"/>
    <mergeCell ref="F132:I132"/>
    <mergeCell ref="F133:I133"/>
    <mergeCell ref="F134:I134"/>
    <mergeCell ref="F137:I137"/>
    <mergeCell ref="F138:I138"/>
    <mergeCell ref="F139:I139"/>
    <mergeCell ref="N134:Q134"/>
    <mergeCell ref="N135:Q135"/>
    <mergeCell ref="N136:Q136"/>
    <mergeCell ref="L138:M138"/>
    <mergeCell ref="N143:Q143"/>
    <mergeCell ref="L126:M126"/>
    <mergeCell ref="N126:Q126"/>
    <mergeCell ref="L127:M127"/>
    <mergeCell ref="N127:Q127"/>
    <mergeCell ref="N128:Q128"/>
    <mergeCell ref="N129:Q129"/>
    <mergeCell ref="N130:Q130"/>
    <mergeCell ref="N138:Q138"/>
    <mergeCell ref="N137:Q137"/>
    <mergeCell ref="N139:Q139"/>
    <mergeCell ref="N140:Q140"/>
    <mergeCell ref="N141:Q141"/>
    <mergeCell ref="N142:Q142"/>
    <mergeCell ref="L130:M130"/>
    <mergeCell ref="L132:M132"/>
    <mergeCell ref="N131:Q131"/>
    <mergeCell ref="N132:Q132"/>
    <mergeCell ref="N133:Q133"/>
    <mergeCell ref="L139:M139"/>
    <mergeCell ref="L143:M143"/>
    <mergeCell ref="F124:I124"/>
    <mergeCell ref="F125:I125"/>
    <mergeCell ref="F140:I140"/>
    <mergeCell ref="F126:I126"/>
    <mergeCell ref="F129:I129"/>
    <mergeCell ref="F127:I127"/>
    <mergeCell ref="L141:M141"/>
    <mergeCell ref="L142:M142"/>
    <mergeCell ref="L124:M124"/>
    <mergeCell ref="N124:Q124"/>
    <mergeCell ref="L125:M125"/>
    <mergeCell ref="N125:Q125"/>
    <mergeCell ref="L133:M133"/>
    <mergeCell ref="L131:M131"/>
    <mergeCell ref="L128:M128"/>
    <mergeCell ref="L129:M129"/>
    <mergeCell ref="F121:I121"/>
    <mergeCell ref="F123:I123"/>
    <mergeCell ref="L121:M121"/>
    <mergeCell ref="N121:Q121"/>
    <mergeCell ref="F122:I122"/>
    <mergeCell ref="L122:M122"/>
    <mergeCell ref="N122:Q122"/>
    <mergeCell ref="L123:M123"/>
    <mergeCell ref="N123:Q123"/>
    <mergeCell ref="F118:I118"/>
    <mergeCell ref="F120:I120"/>
    <mergeCell ref="L118:M118"/>
    <mergeCell ref="N118:Q118"/>
    <mergeCell ref="F119:I119"/>
    <mergeCell ref="L119:M119"/>
    <mergeCell ref="N119:Q119"/>
    <mergeCell ref="L120:M120"/>
    <mergeCell ref="N120:Q120"/>
    <mergeCell ref="F115:I115"/>
    <mergeCell ref="F117:I117"/>
    <mergeCell ref="F116:I116"/>
    <mergeCell ref="L115:M115"/>
    <mergeCell ref="N115:Q115"/>
    <mergeCell ref="L116:M116"/>
    <mergeCell ref="N116:Q116"/>
    <mergeCell ref="L117:M117"/>
    <mergeCell ref="N117:Q117"/>
    <mergeCell ref="F112:I112"/>
    <mergeCell ref="F114:I114"/>
    <mergeCell ref="L112:M112"/>
    <mergeCell ref="N112:Q112"/>
    <mergeCell ref="F113:I113"/>
    <mergeCell ref="L113:M113"/>
    <mergeCell ref="N113:Q113"/>
    <mergeCell ref="L114:M114"/>
    <mergeCell ref="N114:Q114"/>
    <mergeCell ref="F108:I108"/>
    <mergeCell ref="L108:M108"/>
    <mergeCell ref="N108:Q108"/>
    <mergeCell ref="N109:Q109"/>
    <mergeCell ref="N110:Q110"/>
    <mergeCell ref="N111:Q111"/>
    <mergeCell ref="M105:Q105"/>
    <mergeCell ref="F101:P101"/>
    <mergeCell ref="F100:P100"/>
    <mergeCell ref="M106:Q106"/>
    <mergeCell ref="N89:Q89"/>
    <mergeCell ref="N90:Q90"/>
    <mergeCell ref="L92:Q92"/>
    <mergeCell ref="C98:Q98"/>
    <mergeCell ref="H32:J32"/>
    <mergeCell ref="M32:P32"/>
    <mergeCell ref="O14:P14"/>
    <mergeCell ref="O15:P15"/>
    <mergeCell ref="C2:Q2"/>
    <mergeCell ref="C4:Q4"/>
    <mergeCell ref="O12:P12"/>
    <mergeCell ref="S2:AC2"/>
    <mergeCell ref="F6:P6"/>
    <mergeCell ref="F7:P7"/>
    <mergeCell ref="O9:P9"/>
    <mergeCell ref="O11:P11"/>
    <mergeCell ref="M28:P28"/>
    <mergeCell ref="H34:J34"/>
    <mergeCell ref="M34:P34"/>
    <mergeCell ref="H35:J35"/>
    <mergeCell ref="M35:P35"/>
    <mergeCell ref="L38:P38"/>
    <mergeCell ref="H1:K1"/>
    <mergeCell ref="O17:P17"/>
    <mergeCell ref="O18:P18"/>
    <mergeCell ref="O20:P20"/>
    <mergeCell ref="O21:P21"/>
    <mergeCell ref="F143:I143"/>
    <mergeCell ref="F79:P79"/>
    <mergeCell ref="F78:P78"/>
    <mergeCell ref="M81:P81"/>
    <mergeCell ref="M83:Q83"/>
    <mergeCell ref="M84:Q84"/>
    <mergeCell ref="C86:G86"/>
    <mergeCell ref="N86:Q86"/>
    <mergeCell ref="N88:Q88"/>
    <mergeCell ref="M103:P103"/>
    <mergeCell ref="H33:J33"/>
    <mergeCell ref="M33:P33"/>
    <mergeCell ref="E24:L24"/>
    <mergeCell ref="M27:P27"/>
    <mergeCell ref="M30:P30"/>
    <mergeCell ref="F142:I142"/>
    <mergeCell ref="F141:I141"/>
    <mergeCell ref="H36:J36"/>
    <mergeCell ref="M36:P36"/>
    <mergeCell ref="C76:Q76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Ondra-PC\Ondra</dc:creator>
  <cp:keywords/>
  <dc:description/>
  <cp:lastModifiedBy>Ing. Martin Knobloch</cp:lastModifiedBy>
  <cp:lastPrinted>2020-09-11T09:26:20Z</cp:lastPrinted>
  <dcterms:created xsi:type="dcterms:W3CDTF">2019-01-22T09:27:34Z</dcterms:created>
  <dcterms:modified xsi:type="dcterms:W3CDTF">2020-09-11T09:33:45Z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