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eranekl\Downloads\FW_ Rekonstrukce střechy budova J - ZD final\"/>
    </mc:Choice>
  </mc:AlternateContent>
  <bookViews>
    <workbookView xWindow="1560" yWindow="555" windowWidth="27495" windowHeight="13485"/>
  </bookViews>
  <sheets>
    <sheet name="Rekapitulace stavby" sheetId="1" r:id="rId1"/>
    <sheet name="2019-017-a - Šikmé střechy" sheetId="2" r:id="rId2"/>
    <sheet name="2019-017-b - Ploché střechy" sheetId="3" r:id="rId3"/>
  </sheets>
  <definedNames>
    <definedName name="_xlnm._FilterDatabase" localSheetId="1" hidden="1">'2019-017-a - Šikmé střechy'!$C$123:$K$193</definedName>
    <definedName name="_xlnm._FilterDatabase" localSheetId="2" hidden="1">'2019-017-b - Ploché střechy'!$C$125:$K$196</definedName>
    <definedName name="_xlnm.Print_Titles" localSheetId="1">'2019-017-a - Šikmé střechy'!$123:$123</definedName>
    <definedName name="_xlnm.Print_Titles" localSheetId="2">'2019-017-b - Ploché střechy'!$125:$125</definedName>
    <definedName name="_xlnm.Print_Titles" localSheetId="0">'Rekapitulace stavby'!$92:$92</definedName>
    <definedName name="_xlnm.Print_Area" localSheetId="1">'2019-017-a - Šikmé střechy'!$C$4:$J$76,'2019-017-a - Šikmé střechy'!$C$82:$J$105,'2019-017-a - Šikmé střechy'!$C$111:$K$193</definedName>
    <definedName name="_xlnm.Print_Area" localSheetId="2">'2019-017-b - Ploché střechy'!$C$4:$J$76,'2019-017-b - Ploché střechy'!$C$82:$J$107,'2019-017-b - Ploché střechy'!$C$113:$K$196</definedName>
    <definedName name="_xlnm.Print_Area" localSheetId="0">'Rekapitulace stavby'!$D$4:$AO$76,'Rekapitulace stavby'!$C$82:$AQ$97</definedName>
  </definedNames>
  <calcPr calcId="152511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196" i="3"/>
  <c r="BH196" i="3"/>
  <c r="BG196" i="3"/>
  <c r="BF196" i="3"/>
  <c r="T196" i="3"/>
  <c r="R196" i="3"/>
  <c r="P196" i="3"/>
  <c r="BK196" i="3"/>
  <c r="J196" i="3"/>
  <c r="BE196" i="3" s="1"/>
  <c r="BI195" i="3"/>
  <c r="BH195" i="3"/>
  <c r="BG195" i="3"/>
  <c r="BF195" i="3"/>
  <c r="T195" i="3"/>
  <c r="R195" i="3"/>
  <c r="P195" i="3"/>
  <c r="BK195" i="3"/>
  <c r="J195" i="3"/>
  <c r="BE195" i="3" s="1"/>
  <c r="BI194" i="3"/>
  <c r="BH194" i="3"/>
  <c r="BG194" i="3"/>
  <c r="BF194" i="3"/>
  <c r="T194" i="3"/>
  <c r="R194" i="3"/>
  <c r="P194" i="3"/>
  <c r="BK194" i="3"/>
  <c r="J194" i="3"/>
  <c r="BE194" i="3" s="1"/>
  <c r="BI193" i="3"/>
  <c r="BH193" i="3"/>
  <c r="BG193" i="3"/>
  <c r="BF193" i="3"/>
  <c r="T193" i="3"/>
  <c r="R193" i="3"/>
  <c r="P193" i="3"/>
  <c r="BK193" i="3"/>
  <c r="J193" i="3"/>
  <c r="BE193" i="3" s="1"/>
  <c r="BI192" i="3"/>
  <c r="BH192" i="3"/>
  <c r="BG192" i="3"/>
  <c r="BF192" i="3"/>
  <c r="T192" i="3"/>
  <c r="R192" i="3"/>
  <c r="P192" i="3"/>
  <c r="BK192" i="3"/>
  <c r="J192" i="3"/>
  <c r="BE192" i="3"/>
  <c r="BI191" i="3"/>
  <c r="BH191" i="3"/>
  <c r="BG191" i="3"/>
  <c r="BF191" i="3"/>
  <c r="T191" i="3"/>
  <c r="R191" i="3"/>
  <c r="R188" i="3" s="1"/>
  <c r="P191" i="3"/>
  <c r="BK191" i="3"/>
  <c r="J191" i="3"/>
  <c r="BE191" i="3" s="1"/>
  <c r="BI190" i="3"/>
  <c r="BH190" i="3"/>
  <c r="BG190" i="3"/>
  <c r="BF190" i="3"/>
  <c r="T190" i="3"/>
  <c r="R190" i="3"/>
  <c r="P190" i="3"/>
  <c r="BK190" i="3"/>
  <c r="BK188" i="3" s="1"/>
  <c r="J188" i="3" s="1"/>
  <c r="J106" i="3" s="1"/>
  <c r="J190" i="3"/>
  <c r="BE190" i="3"/>
  <c r="BI189" i="3"/>
  <c r="BH189" i="3"/>
  <c r="BG189" i="3"/>
  <c r="BF189" i="3"/>
  <c r="T189" i="3"/>
  <c r="T188" i="3" s="1"/>
  <c r="R189" i="3"/>
  <c r="P189" i="3"/>
  <c r="P188" i="3" s="1"/>
  <c r="BK189" i="3"/>
  <c r="J189" i="3"/>
  <c r="BE189" i="3" s="1"/>
  <c r="BI187" i="3"/>
  <c r="BH187" i="3"/>
  <c r="BG187" i="3"/>
  <c r="BF187" i="3"/>
  <c r="T187" i="3"/>
  <c r="R187" i="3"/>
  <c r="P187" i="3"/>
  <c r="BK187" i="3"/>
  <c r="J187" i="3"/>
  <c r="BE187" i="3" s="1"/>
  <c r="BI186" i="3"/>
  <c r="BH186" i="3"/>
  <c r="BG186" i="3"/>
  <c r="BF186" i="3"/>
  <c r="T186" i="3"/>
  <c r="R186" i="3"/>
  <c r="P186" i="3"/>
  <c r="BK186" i="3"/>
  <c r="J186" i="3"/>
  <c r="BE186" i="3"/>
  <c r="BI185" i="3"/>
  <c r="BH185" i="3"/>
  <c r="BG185" i="3"/>
  <c r="BF185" i="3"/>
  <c r="T185" i="3"/>
  <c r="R185" i="3"/>
  <c r="P185" i="3"/>
  <c r="BK185" i="3"/>
  <c r="J185" i="3"/>
  <c r="BE185" i="3" s="1"/>
  <c r="BI184" i="3"/>
  <c r="BH184" i="3"/>
  <c r="BG184" i="3"/>
  <c r="BF184" i="3"/>
  <c r="T184" i="3"/>
  <c r="R184" i="3"/>
  <c r="P184" i="3"/>
  <c r="BK184" i="3"/>
  <c r="J184" i="3"/>
  <c r="BE184" i="3"/>
  <c r="BI183" i="3"/>
  <c r="BH183" i="3"/>
  <c r="BG183" i="3"/>
  <c r="BF183" i="3"/>
  <c r="T183" i="3"/>
  <c r="T182" i="3" s="1"/>
  <c r="R183" i="3"/>
  <c r="R182" i="3"/>
  <c r="P183" i="3"/>
  <c r="P182" i="3" s="1"/>
  <c r="BK183" i="3"/>
  <c r="BK182" i="3"/>
  <c r="J182" i="3" s="1"/>
  <c r="J105" i="3" s="1"/>
  <c r="J183" i="3"/>
  <c r="BE183" i="3" s="1"/>
  <c r="BI181" i="3"/>
  <c r="BH181" i="3"/>
  <c r="BG181" i="3"/>
  <c r="BF181" i="3"/>
  <c r="T181" i="3"/>
  <c r="R181" i="3"/>
  <c r="P181" i="3"/>
  <c r="BK181" i="3"/>
  <c r="J181" i="3"/>
  <c r="BE181" i="3"/>
  <c r="BI180" i="3"/>
  <c r="BH180" i="3"/>
  <c r="BG180" i="3"/>
  <c r="BF180" i="3"/>
  <c r="T180" i="3"/>
  <c r="R180" i="3"/>
  <c r="P180" i="3"/>
  <c r="BK180" i="3"/>
  <c r="J180" i="3"/>
  <c r="BE180" i="3" s="1"/>
  <c r="BI179" i="3"/>
  <c r="BH179" i="3"/>
  <c r="BG179" i="3"/>
  <c r="BF179" i="3"/>
  <c r="T179" i="3"/>
  <c r="R179" i="3"/>
  <c r="P179" i="3"/>
  <c r="BK179" i="3"/>
  <c r="J179" i="3"/>
  <c r="BE179" i="3"/>
  <c r="BI178" i="3"/>
  <c r="BH178" i="3"/>
  <c r="BG178" i="3"/>
  <c r="BF178" i="3"/>
  <c r="T178" i="3"/>
  <c r="R178" i="3"/>
  <c r="P178" i="3"/>
  <c r="BK178" i="3"/>
  <c r="J178" i="3"/>
  <c r="BE178" i="3" s="1"/>
  <c r="BI177" i="3"/>
  <c r="BH177" i="3"/>
  <c r="BG177" i="3"/>
  <c r="BF177" i="3"/>
  <c r="T177" i="3"/>
  <c r="R177" i="3"/>
  <c r="P177" i="3"/>
  <c r="P174" i="3" s="1"/>
  <c r="BK177" i="3"/>
  <c r="J177" i="3"/>
  <c r="BE177" i="3"/>
  <c r="BI176" i="3"/>
  <c r="BH176" i="3"/>
  <c r="BG176" i="3"/>
  <c r="BF176" i="3"/>
  <c r="T176" i="3"/>
  <c r="T174" i="3" s="1"/>
  <c r="R176" i="3"/>
  <c r="P176" i="3"/>
  <c r="BK176" i="3"/>
  <c r="J176" i="3"/>
  <c r="BE176" i="3" s="1"/>
  <c r="BI175" i="3"/>
  <c r="BH175" i="3"/>
  <c r="BG175" i="3"/>
  <c r="BF175" i="3"/>
  <c r="T175" i="3"/>
  <c r="R175" i="3"/>
  <c r="R174" i="3" s="1"/>
  <c r="P175" i="3"/>
  <c r="BK175" i="3"/>
  <c r="BK174" i="3" s="1"/>
  <c r="J174" i="3" s="1"/>
  <c r="J104" i="3" s="1"/>
  <c r="J175" i="3"/>
  <c r="BE175" i="3" s="1"/>
  <c r="BI173" i="3"/>
  <c r="BH173" i="3"/>
  <c r="BG173" i="3"/>
  <c r="BF173" i="3"/>
  <c r="T173" i="3"/>
  <c r="R173" i="3"/>
  <c r="P173" i="3"/>
  <c r="BK173" i="3"/>
  <c r="J173" i="3"/>
  <c r="BE173" i="3"/>
  <c r="BI172" i="3"/>
  <c r="BH172" i="3"/>
  <c r="BG172" i="3"/>
  <c r="BF172" i="3"/>
  <c r="T172" i="3"/>
  <c r="T171" i="3" s="1"/>
  <c r="R172" i="3"/>
  <c r="R171" i="3"/>
  <c r="P172" i="3"/>
  <c r="P171" i="3" s="1"/>
  <c r="BK172" i="3"/>
  <c r="BK171" i="3"/>
  <c r="J171" i="3" s="1"/>
  <c r="J103" i="3" s="1"/>
  <c r="J172" i="3"/>
  <c r="BE172" i="3" s="1"/>
  <c r="BI170" i="3"/>
  <c r="BH170" i="3"/>
  <c r="BG170" i="3"/>
  <c r="BF170" i="3"/>
  <c r="T170" i="3"/>
  <c r="R170" i="3"/>
  <c r="P170" i="3"/>
  <c r="BK170" i="3"/>
  <c r="J170" i="3"/>
  <c r="BE170" i="3"/>
  <c r="BI169" i="3"/>
  <c r="BH169" i="3"/>
  <c r="BG169" i="3"/>
  <c r="BF169" i="3"/>
  <c r="T169" i="3"/>
  <c r="R169" i="3"/>
  <c r="P169" i="3"/>
  <c r="BK169" i="3"/>
  <c r="J169" i="3"/>
  <c r="BE169" i="3" s="1"/>
  <c r="BI168" i="3"/>
  <c r="BH168" i="3"/>
  <c r="BG168" i="3"/>
  <c r="BF168" i="3"/>
  <c r="T168" i="3"/>
  <c r="R168" i="3"/>
  <c r="P168" i="3"/>
  <c r="BK168" i="3"/>
  <c r="J168" i="3"/>
  <c r="BE168" i="3"/>
  <c r="BI167" i="3"/>
  <c r="BH167" i="3"/>
  <c r="BG167" i="3"/>
  <c r="BF167" i="3"/>
  <c r="T167" i="3"/>
  <c r="R167" i="3"/>
  <c r="R164" i="3" s="1"/>
  <c r="P167" i="3"/>
  <c r="BK167" i="3"/>
  <c r="J167" i="3"/>
  <c r="BE167" i="3" s="1"/>
  <c r="BI166" i="3"/>
  <c r="BH166" i="3"/>
  <c r="BG166" i="3"/>
  <c r="BF166" i="3"/>
  <c r="T166" i="3"/>
  <c r="R166" i="3"/>
  <c r="P166" i="3"/>
  <c r="BK166" i="3"/>
  <c r="BK164" i="3" s="1"/>
  <c r="J164" i="3" s="1"/>
  <c r="J102" i="3" s="1"/>
  <c r="J166" i="3"/>
  <c r="BE166" i="3"/>
  <c r="BI165" i="3"/>
  <c r="BH165" i="3"/>
  <c r="BG165" i="3"/>
  <c r="BF165" i="3"/>
  <c r="T165" i="3"/>
  <c r="T164" i="3" s="1"/>
  <c r="R165" i="3"/>
  <c r="P165" i="3"/>
  <c r="P164" i="3" s="1"/>
  <c r="BK165" i="3"/>
  <c r="J165" i="3"/>
  <c r="BE165" i="3" s="1"/>
  <c r="BI163" i="3"/>
  <c r="BH163" i="3"/>
  <c r="BG163" i="3"/>
  <c r="BF163" i="3"/>
  <c r="T163" i="3"/>
  <c r="R163" i="3"/>
  <c r="P163" i="3"/>
  <c r="BK163" i="3"/>
  <c r="J163" i="3"/>
  <c r="BE163" i="3" s="1"/>
  <c r="BI162" i="3"/>
  <c r="BH162" i="3"/>
  <c r="BG162" i="3"/>
  <c r="BF162" i="3"/>
  <c r="T162" i="3"/>
  <c r="R162" i="3"/>
  <c r="P162" i="3"/>
  <c r="BK162" i="3"/>
  <c r="J162" i="3"/>
  <c r="BE162" i="3"/>
  <c r="BI161" i="3"/>
  <c r="BH161" i="3"/>
  <c r="BG161" i="3"/>
  <c r="BF161" i="3"/>
  <c r="T161" i="3"/>
  <c r="R161" i="3"/>
  <c r="P161" i="3"/>
  <c r="BK161" i="3"/>
  <c r="J161" i="3"/>
  <c r="BE161" i="3" s="1"/>
  <c r="BI160" i="3"/>
  <c r="BH160" i="3"/>
  <c r="BG160" i="3"/>
  <c r="BF160" i="3"/>
  <c r="T160" i="3"/>
  <c r="R160" i="3"/>
  <c r="P160" i="3"/>
  <c r="BK160" i="3"/>
  <c r="J160" i="3"/>
  <c r="BE160" i="3"/>
  <c r="BI159" i="3"/>
  <c r="BH159" i="3"/>
  <c r="BG159" i="3"/>
  <c r="BF159" i="3"/>
  <c r="T159" i="3"/>
  <c r="T158" i="3" s="1"/>
  <c r="R159" i="3"/>
  <c r="R158" i="3"/>
  <c r="P159" i="3"/>
  <c r="P158" i="3" s="1"/>
  <c r="BK159" i="3"/>
  <c r="BK158" i="3"/>
  <c r="J158" i="3" s="1"/>
  <c r="J101" i="3" s="1"/>
  <c r="J159" i="3"/>
  <c r="BE159" i="3" s="1"/>
  <c r="BI157" i="3"/>
  <c r="BH157" i="3"/>
  <c r="BG157" i="3"/>
  <c r="BF157" i="3"/>
  <c r="T157" i="3"/>
  <c r="R157" i="3"/>
  <c r="P157" i="3"/>
  <c r="BK157" i="3"/>
  <c r="J157" i="3"/>
  <c r="BE157" i="3"/>
  <c r="BI156" i="3"/>
  <c r="BH156" i="3"/>
  <c r="BG156" i="3"/>
  <c r="BF156" i="3"/>
  <c r="T156" i="3"/>
  <c r="R156" i="3"/>
  <c r="P156" i="3"/>
  <c r="BK156" i="3"/>
  <c r="J156" i="3"/>
  <c r="BE156" i="3" s="1"/>
  <c r="BI155" i="3"/>
  <c r="BH155" i="3"/>
  <c r="BG155" i="3"/>
  <c r="BF155" i="3"/>
  <c r="T155" i="3"/>
  <c r="R155" i="3"/>
  <c r="P155" i="3"/>
  <c r="BK155" i="3"/>
  <c r="J155" i="3"/>
  <c r="BE155" i="3"/>
  <c r="BI154" i="3"/>
  <c r="BH154" i="3"/>
  <c r="BG154" i="3"/>
  <c r="BF154" i="3"/>
  <c r="T154" i="3"/>
  <c r="R154" i="3"/>
  <c r="R151" i="3" s="1"/>
  <c r="P154" i="3"/>
  <c r="BK154" i="3"/>
  <c r="J154" i="3"/>
  <c r="BE154" i="3" s="1"/>
  <c r="BI153" i="3"/>
  <c r="BH153" i="3"/>
  <c r="BG153" i="3"/>
  <c r="BF153" i="3"/>
  <c r="T153" i="3"/>
  <c r="R153" i="3"/>
  <c r="P153" i="3"/>
  <c r="BK153" i="3"/>
  <c r="BK151" i="3" s="1"/>
  <c r="J151" i="3" s="1"/>
  <c r="J100" i="3" s="1"/>
  <c r="J153" i="3"/>
  <c r="BE153" i="3"/>
  <c r="BI152" i="3"/>
  <c r="BH152" i="3"/>
  <c r="BG152" i="3"/>
  <c r="BF152" i="3"/>
  <c r="T152" i="3"/>
  <c r="T151" i="3" s="1"/>
  <c r="R152" i="3"/>
  <c r="P152" i="3"/>
  <c r="P151" i="3" s="1"/>
  <c r="BK152" i="3"/>
  <c r="J152" i="3"/>
  <c r="BE152" i="3" s="1"/>
  <c r="BI150" i="3"/>
  <c r="BH150" i="3"/>
  <c r="BG150" i="3"/>
  <c r="BF150" i="3"/>
  <c r="T150" i="3"/>
  <c r="R150" i="3"/>
  <c r="P150" i="3"/>
  <c r="BK150" i="3"/>
  <c r="J150" i="3"/>
  <c r="BE150" i="3" s="1"/>
  <c r="BI149" i="3"/>
  <c r="BH149" i="3"/>
  <c r="BG149" i="3"/>
  <c r="BF149" i="3"/>
  <c r="T149" i="3"/>
  <c r="R149" i="3"/>
  <c r="P149" i="3"/>
  <c r="BK149" i="3"/>
  <c r="J149" i="3"/>
  <c r="BE149" i="3"/>
  <c r="BI148" i="3"/>
  <c r="BH148" i="3"/>
  <c r="BG148" i="3"/>
  <c r="BF148" i="3"/>
  <c r="T148" i="3"/>
  <c r="R148" i="3"/>
  <c r="P148" i="3"/>
  <c r="BK148" i="3"/>
  <c r="J148" i="3"/>
  <c r="BE148" i="3" s="1"/>
  <c r="BI147" i="3"/>
  <c r="BH147" i="3"/>
  <c r="BG147" i="3"/>
  <c r="BF147" i="3"/>
  <c r="T147" i="3"/>
  <c r="R147" i="3"/>
  <c r="P147" i="3"/>
  <c r="BK147" i="3"/>
  <c r="J147" i="3"/>
  <c r="BE147" i="3"/>
  <c r="BI146" i="3"/>
  <c r="BH146" i="3"/>
  <c r="BG146" i="3"/>
  <c r="BF146" i="3"/>
  <c r="T146" i="3"/>
  <c r="R146" i="3"/>
  <c r="P146" i="3"/>
  <c r="BK146" i="3"/>
  <c r="J146" i="3"/>
  <c r="BE146" i="3" s="1"/>
  <c r="BI145" i="3"/>
  <c r="BH145" i="3"/>
  <c r="BG145" i="3"/>
  <c r="BF145" i="3"/>
  <c r="T145" i="3"/>
  <c r="T144" i="3"/>
  <c r="R145" i="3"/>
  <c r="R144" i="3" s="1"/>
  <c r="P145" i="3"/>
  <c r="P144" i="3"/>
  <c r="BK145" i="3"/>
  <c r="BK144" i="3" s="1"/>
  <c r="J144" i="3" s="1"/>
  <c r="J99" i="3" s="1"/>
  <c r="J145" i="3"/>
  <c r="BE145" i="3" s="1"/>
  <c r="BI143" i="3"/>
  <c r="BH143" i="3"/>
  <c r="BG143" i="3"/>
  <c r="BF143" i="3"/>
  <c r="T143" i="3"/>
  <c r="R143" i="3"/>
  <c r="P143" i="3"/>
  <c r="BK143" i="3"/>
  <c r="J143" i="3"/>
  <c r="BE143" i="3" s="1"/>
  <c r="BI142" i="3"/>
  <c r="BH142" i="3"/>
  <c r="BG142" i="3"/>
  <c r="BF142" i="3"/>
  <c r="T142" i="3"/>
  <c r="R142" i="3"/>
  <c r="P142" i="3"/>
  <c r="BK142" i="3"/>
  <c r="J142" i="3"/>
  <c r="BE142" i="3"/>
  <c r="BI141" i="3"/>
  <c r="BH141" i="3"/>
  <c r="BG141" i="3"/>
  <c r="BF141" i="3"/>
  <c r="T141" i="3"/>
  <c r="R141" i="3"/>
  <c r="P141" i="3"/>
  <c r="BK141" i="3"/>
  <c r="J141" i="3"/>
  <c r="BE141" i="3" s="1"/>
  <c r="BI140" i="3"/>
  <c r="BH140" i="3"/>
  <c r="BG140" i="3"/>
  <c r="BF140" i="3"/>
  <c r="T140" i="3"/>
  <c r="R140" i="3"/>
  <c r="P140" i="3"/>
  <c r="BK140" i="3"/>
  <c r="J140" i="3"/>
  <c r="BE140" i="3"/>
  <c r="BI139" i="3"/>
  <c r="BH139" i="3"/>
  <c r="BG139" i="3"/>
  <c r="BF139" i="3"/>
  <c r="T139" i="3"/>
  <c r="R139" i="3"/>
  <c r="P139" i="3"/>
  <c r="BK139" i="3"/>
  <c r="J139" i="3"/>
  <c r="BE139" i="3" s="1"/>
  <c r="BI138" i="3"/>
  <c r="BH138" i="3"/>
  <c r="BG138" i="3"/>
  <c r="BF138" i="3"/>
  <c r="T138" i="3"/>
  <c r="R138" i="3"/>
  <c r="P138" i="3"/>
  <c r="BK138" i="3"/>
  <c r="J138" i="3"/>
  <c r="BE138" i="3"/>
  <c r="BI137" i="3"/>
  <c r="BH137" i="3"/>
  <c r="BG137" i="3"/>
  <c r="BF137" i="3"/>
  <c r="T137" i="3"/>
  <c r="R137" i="3"/>
  <c r="P137" i="3"/>
  <c r="BK137" i="3"/>
  <c r="J137" i="3"/>
  <c r="BE137" i="3" s="1"/>
  <c r="BI136" i="3"/>
  <c r="BH136" i="3"/>
  <c r="BG136" i="3"/>
  <c r="BF136" i="3"/>
  <c r="T136" i="3"/>
  <c r="R136" i="3"/>
  <c r="P136" i="3"/>
  <c r="BK136" i="3"/>
  <c r="J136" i="3"/>
  <c r="BE136" i="3"/>
  <c r="BI135" i="3"/>
  <c r="BH135" i="3"/>
  <c r="BG135" i="3"/>
  <c r="BF135" i="3"/>
  <c r="T135" i="3"/>
  <c r="R135" i="3"/>
  <c r="P135" i="3"/>
  <c r="BK135" i="3"/>
  <c r="J135" i="3"/>
  <c r="BE135" i="3" s="1"/>
  <c r="BI134" i="3"/>
  <c r="BH134" i="3"/>
  <c r="BG134" i="3"/>
  <c r="BF134" i="3"/>
  <c r="T134" i="3"/>
  <c r="R134" i="3"/>
  <c r="P134" i="3"/>
  <c r="BK134" i="3"/>
  <c r="J134" i="3"/>
  <c r="BE134" i="3"/>
  <c r="BI133" i="3"/>
  <c r="BH133" i="3"/>
  <c r="BG133" i="3"/>
  <c r="BF133" i="3"/>
  <c r="T133" i="3"/>
  <c r="R133" i="3"/>
  <c r="P133" i="3"/>
  <c r="BK133" i="3"/>
  <c r="J133" i="3"/>
  <c r="BE133" i="3" s="1"/>
  <c r="BI132" i="3"/>
  <c r="BH132" i="3"/>
  <c r="BG132" i="3"/>
  <c r="BF132" i="3"/>
  <c r="T132" i="3"/>
  <c r="R132" i="3"/>
  <c r="P132" i="3"/>
  <c r="BK132" i="3"/>
  <c r="J132" i="3"/>
  <c r="BE132" i="3"/>
  <c r="BI131" i="3"/>
  <c r="BH131" i="3"/>
  <c r="BG131" i="3"/>
  <c r="BF131" i="3"/>
  <c r="T131" i="3"/>
  <c r="T128" i="3" s="1"/>
  <c r="T127" i="3" s="1"/>
  <c r="T126" i="3" s="1"/>
  <c r="R131" i="3"/>
  <c r="P131" i="3"/>
  <c r="BK131" i="3"/>
  <c r="J131" i="3"/>
  <c r="BE131" i="3" s="1"/>
  <c r="BI130" i="3"/>
  <c r="BH130" i="3"/>
  <c r="BG130" i="3"/>
  <c r="BF130" i="3"/>
  <c r="T130" i="3"/>
  <c r="R130" i="3"/>
  <c r="P130" i="3"/>
  <c r="P128" i="3" s="1"/>
  <c r="BK130" i="3"/>
  <c r="J130" i="3"/>
  <c r="BE130" i="3"/>
  <c r="BI129" i="3"/>
  <c r="F37" i="3" s="1"/>
  <c r="BD96" i="1" s="1"/>
  <c r="BH129" i="3"/>
  <c r="BG129" i="3"/>
  <c r="F35" i="3"/>
  <c r="BB96" i="1" s="1"/>
  <c r="BF129" i="3"/>
  <c r="T129" i="3"/>
  <c r="R129" i="3"/>
  <c r="R128" i="3" s="1"/>
  <c r="R127" i="3" s="1"/>
  <c r="R126" i="3" s="1"/>
  <c r="P129" i="3"/>
  <c r="BK129" i="3"/>
  <c r="BK128" i="3" s="1"/>
  <c r="J129" i="3"/>
  <c r="BE129" i="3" s="1"/>
  <c r="F120" i="3"/>
  <c r="E118" i="3"/>
  <c r="F89" i="3"/>
  <c r="E87" i="3"/>
  <c r="J24" i="3"/>
  <c r="E24" i="3"/>
  <c r="J92" i="3" s="1"/>
  <c r="J23" i="3"/>
  <c r="J21" i="3"/>
  <c r="E21" i="3"/>
  <c r="J122" i="3" s="1"/>
  <c r="J20" i="3"/>
  <c r="J18" i="3"/>
  <c r="E18" i="3"/>
  <c r="F123" i="3" s="1"/>
  <c r="J17" i="3"/>
  <c r="J15" i="3"/>
  <c r="E15" i="3"/>
  <c r="F122" i="3" s="1"/>
  <c r="J14" i="3"/>
  <c r="J12" i="3"/>
  <c r="J120" i="3" s="1"/>
  <c r="E7" i="3"/>
  <c r="E116" i="3" s="1"/>
  <c r="J37" i="2"/>
  <c r="J36" i="2"/>
  <c r="AY95" i="1" s="1"/>
  <c r="J35" i="2"/>
  <c r="AX95" i="1" s="1"/>
  <c r="BI193" i="2"/>
  <c r="BH193" i="2"/>
  <c r="BG193" i="2"/>
  <c r="BF193" i="2"/>
  <c r="T193" i="2"/>
  <c r="R193" i="2"/>
  <c r="P193" i="2"/>
  <c r="BK193" i="2"/>
  <c r="J193" i="2"/>
  <c r="BE193" i="2" s="1"/>
  <c r="BI192" i="2"/>
  <c r="BH192" i="2"/>
  <c r="BG192" i="2"/>
  <c r="BF192" i="2"/>
  <c r="T192" i="2"/>
  <c r="R192" i="2"/>
  <c r="P192" i="2"/>
  <c r="BK192" i="2"/>
  <c r="J192" i="2"/>
  <c r="BE192" i="2" s="1"/>
  <c r="BI191" i="2"/>
  <c r="BH191" i="2"/>
  <c r="BG191" i="2"/>
  <c r="BF191" i="2"/>
  <c r="T191" i="2"/>
  <c r="R191" i="2"/>
  <c r="P191" i="2"/>
  <c r="BK191" i="2"/>
  <c r="J191" i="2"/>
  <c r="BE191" i="2" s="1"/>
  <c r="BI190" i="2"/>
  <c r="BH190" i="2"/>
  <c r="BG190" i="2"/>
  <c r="BF190" i="2"/>
  <c r="T190" i="2"/>
  <c r="R190" i="2"/>
  <c r="P190" i="2"/>
  <c r="BK190" i="2"/>
  <c r="J190" i="2"/>
  <c r="BE190" i="2" s="1"/>
  <c r="BI189" i="2"/>
  <c r="BH189" i="2"/>
  <c r="BG189" i="2"/>
  <c r="BF189" i="2"/>
  <c r="T189" i="2"/>
  <c r="R189" i="2"/>
  <c r="P189" i="2"/>
  <c r="BK189" i="2"/>
  <c r="J189" i="2"/>
  <c r="BE189" i="2"/>
  <c r="BI188" i="2"/>
  <c r="BH188" i="2"/>
  <c r="BG188" i="2"/>
  <c r="BF188" i="2"/>
  <c r="T188" i="2"/>
  <c r="R188" i="2"/>
  <c r="P188" i="2"/>
  <c r="BK188" i="2"/>
  <c r="J188" i="2"/>
  <c r="BE188" i="2" s="1"/>
  <c r="BI187" i="2"/>
  <c r="BH187" i="2"/>
  <c r="BG187" i="2"/>
  <c r="BF187" i="2"/>
  <c r="T187" i="2"/>
  <c r="R187" i="2"/>
  <c r="P187" i="2"/>
  <c r="BK187" i="2"/>
  <c r="J187" i="2"/>
  <c r="BE187" i="2"/>
  <c r="BI186" i="2"/>
  <c r="BH186" i="2"/>
  <c r="BG186" i="2"/>
  <c r="BF186" i="2"/>
  <c r="T186" i="2"/>
  <c r="T185" i="2" s="1"/>
  <c r="R186" i="2"/>
  <c r="R185" i="2"/>
  <c r="P186" i="2"/>
  <c r="P185" i="2" s="1"/>
  <c r="BK186" i="2"/>
  <c r="BK185" i="2"/>
  <c r="J185" i="2" s="1"/>
  <c r="J104" i="2" s="1"/>
  <c r="J186" i="2"/>
  <c r="BE186" i="2" s="1"/>
  <c r="BI184" i="2"/>
  <c r="BH184" i="2"/>
  <c r="BG184" i="2"/>
  <c r="BF184" i="2"/>
  <c r="T184" i="2"/>
  <c r="R184" i="2"/>
  <c r="P184" i="2"/>
  <c r="BK184" i="2"/>
  <c r="J184" i="2"/>
  <c r="BE184" i="2"/>
  <c r="BI183" i="2"/>
  <c r="BH183" i="2"/>
  <c r="BG183" i="2"/>
  <c r="BF183" i="2"/>
  <c r="T183" i="2"/>
  <c r="R183" i="2"/>
  <c r="P183" i="2"/>
  <c r="BK183" i="2"/>
  <c r="J183" i="2"/>
  <c r="BE183" i="2" s="1"/>
  <c r="BI182" i="2"/>
  <c r="BH182" i="2"/>
  <c r="BG182" i="2"/>
  <c r="BF182" i="2"/>
  <c r="T182" i="2"/>
  <c r="R182" i="2"/>
  <c r="P182" i="2"/>
  <c r="P179" i="2" s="1"/>
  <c r="BK182" i="2"/>
  <c r="J182" i="2"/>
  <c r="BE182" i="2"/>
  <c r="BI181" i="2"/>
  <c r="BH181" i="2"/>
  <c r="BG181" i="2"/>
  <c r="BF181" i="2"/>
  <c r="T181" i="2"/>
  <c r="T179" i="2" s="1"/>
  <c r="R181" i="2"/>
  <c r="P181" i="2"/>
  <c r="BK181" i="2"/>
  <c r="J181" i="2"/>
  <c r="BE181" i="2" s="1"/>
  <c r="BI180" i="2"/>
  <c r="BH180" i="2"/>
  <c r="BG180" i="2"/>
  <c r="BF180" i="2"/>
  <c r="T180" i="2"/>
  <c r="R180" i="2"/>
  <c r="R179" i="2" s="1"/>
  <c r="P180" i="2"/>
  <c r="BK180" i="2"/>
  <c r="BK179" i="2" s="1"/>
  <c r="J179" i="2" s="1"/>
  <c r="J103" i="2" s="1"/>
  <c r="J180" i="2"/>
  <c r="BE180" i="2"/>
  <c r="BI178" i="2"/>
  <c r="BH178" i="2"/>
  <c r="BG178" i="2"/>
  <c r="BF178" i="2"/>
  <c r="T178" i="2"/>
  <c r="R178" i="2"/>
  <c r="P178" i="2"/>
  <c r="BK178" i="2"/>
  <c r="J178" i="2"/>
  <c r="BE178" i="2" s="1"/>
  <c r="BI177" i="2"/>
  <c r="BH177" i="2"/>
  <c r="BG177" i="2"/>
  <c r="BF177" i="2"/>
  <c r="T177" i="2"/>
  <c r="R177" i="2"/>
  <c r="P177" i="2"/>
  <c r="BK177" i="2"/>
  <c r="J177" i="2"/>
  <c r="BE177" i="2"/>
  <c r="BI176" i="2"/>
  <c r="BH176" i="2"/>
  <c r="BG176" i="2"/>
  <c r="BF176" i="2"/>
  <c r="T176" i="2"/>
  <c r="R176" i="2"/>
  <c r="P176" i="2"/>
  <c r="BK176" i="2"/>
  <c r="J176" i="2"/>
  <c r="BE176" i="2" s="1"/>
  <c r="BI175" i="2"/>
  <c r="BH175" i="2"/>
  <c r="BG175" i="2"/>
  <c r="BF175" i="2"/>
  <c r="T175" i="2"/>
  <c r="R175" i="2"/>
  <c r="P175" i="2"/>
  <c r="BK175" i="2"/>
  <c r="J175" i="2"/>
  <c r="BE175" i="2"/>
  <c r="BI174" i="2"/>
  <c r="BH174" i="2"/>
  <c r="BG174" i="2"/>
  <c r="BF174" i="2"/>
  <c r="T174" i="2"/>
  <c r="R174" i="2"/>
  <c r="P174" i="2"/>
  <c r="BK174" i="2"/>
  <c r="J174" i="2"/>
  <c r="BE174" i="2" s="1"/>
  <c r="BI173" i="2"/>
  <c r="BH173" i="2"/>
  <c r="BG173" i="2"/>
  <c r="BF173" i="2"/>
  <c r="T173" i="2"/>
  <c r="R173" i="2"/>
  <c r="P173" i="2"/>
  <c r="BK173" i="2"/>
  <c r="J173" i="2"/>
  <c r="BE173" i="2"/>
  <c r="BI172" i="2"/>
  <c r="BH172" i="2"/>
  <c r="BG172" i="2"/>
  <c r="BF172" i="2"/>
  <c r="T172" i="2"/>
  <c r="R172" i="2"/>
  <c r="R169" i="2" s="1"/>
  <c r="P172" i="2"/>
  <c r="BK172" i="2"/>
  <c r="J172" i="2"/>
  <c r="BE172" i="2" s="1"/>
  <c r="BI171" i="2"/>
  <c r="BH171" i="2"/>
  <c r="BG171" i="2"/>
  <c r="BF171" i="2"/>
  <c r="T171" i="2"/>
  <c r="R171" i="2"/>
  <c r="P171" i="2"/>
  <c r="BK171" i="2"/>
  <c r="BK169" i="2" s="1"/>
  <c r="J169" i="2" s="1"/>
  <c r="J102" i="2" s="1"/>
  <c r="J171" i="2"/>
  <c r="BE171" i="2"/>
  <c r="BI170" i="2"/>
  <c r="BH170" i="2"/>
  <c r="BG170" i="2"/>
  <c r="BF170" i="2"/>
  <c r="T170" i="2"/>
  <c r="T169" i="2" s="1"/>
  <c r="R170" i="2"/>
  <c r="P170" i="2"/>
  <c r="P169" i="2" s="1"/>
  <c r="BK170" i="2"/>
  <c r="J170" i="2"/>
  <c r="BE170" i="2" s="1"/>
  <c r="BI168" i="2"/>
  <c r="BH168" i="2"/>
  <c r="BG168" i="2"/>
  <c r="BF168" i="2"/>
  <c r="T168" i="2"/>
  <c r="R168" i="2"/>
  <c r="P168" i="2"/>
  <c r="BK168" i="2"/>
  <c r="J168" i="2"/>
  <c r="BE168" i="2" s="1"/>
  <c r="BI167" i="2"/>
  <c r="BH167" i="2"/>
  <c r="BG167" i="2"/>
  <c r="BF167" i="2"/>
  <c r="T167" i="2"/>
  <c r="T166" i="2"/>
  <c r="R167" i="2"/>
  <c r="R166" i="2" s="1"/>
  <c r="P167" i="2"/>
  <c r="P166" i="2"/>
  <c r="BK167" i="2"/>
  <c r="BK166" i="2" s="1"/>
  <c r="J166" i="2" s="1"/>
  <c r="J101" i="2" s="1"/>
  <c r="J167" i="2"/>
  <c r="BE167" i="2" s="1"/>
  <c r="BI165" i="2"/>
  <c r="BH165" i="2"/>
  <c r="BG165" i="2"/>
  <c r="BF165" i="2"/>
  <c r="T165" i="2"/>
  <c r="R165" i="2"/>
  <c r="P165" i="2"/>
  <c r="BK165" i="2"/>
  <c r="J165" i="2"/>
  <c r="BE165" i="2" s="1"/>
  <c r="BI164" i="2"/>
  <c r="BH164" i="2"/>
  <c r="BG164" i="2"/>
  <c r="BF164" i="2"/>
  <c r="T164" i="2"/>
  <c r="R164" i="2"/>
  <c r="P164" i="2"/>
  <c r="BK164" i="2"/>
  <c r="J164" i="2"/>
  <c r="BE164" i="2"/>
  <c r="BI163" i="2"/>
  <c r="BH163" i="2"/>
  <c r="BG163" i="2"/>
  <c r="BF163" i="2"/>
  <c r="T163" i="2"/>
  <c r="T162" i="2" s="1"/>
  <c r="R163" i="2"/>
  <c r="P163" i="2"/>
  <c r="P162" i="2"/>
  <c r="BK163" i="2"/>
  <c r="BK162" i="2" s="1"/>
  <c r="J162" i="2" s="1"/>
  <c r="J100" i="2" s="1"/>
  <c r="J163" i="2"/>
  <c r="BE163" i="2"/>
  <c r="BI161" i="2"/>
  <c r="BH161" i="2"/>
  <c r="BG161" i="2"/>
  <c r="BF161" i="2"/>
  <c r="T161" i="2"/>
  <c r="R161" i="2"/>
  <c r="P161" i="2"/>
  <c r="BK161" i="2"/>
  <c r="J161" i="2"/>
  <c r="BE161" i="2" s="1"/>
  <c r="BI160" i="2"/>
  <c r="BH160" i="2"/>
  <c r="BG160" i="2"/>
  <c r="BF160" i="2"/>
  <c r="T160" i="2"/>
  <c r="R160" i="2"/>
  <c r="P160" i="2"/>
  <c r="BK160" i="2"/>
  <c r="J160" i="2"/>
  <c r="BE160" i="2"/>
  <c r="BI159" i="2"/>
  <c r="BH159" i="2"/>
  <c r="BG159" i="2"/>
  <c r="BF159" i="2"/>
  <c r="T159" i="2"/>
  <c r="R159" i="2"/>
  <c r="P159" i="2"/>
  <c r="BK159" i="2"/>
  <c r="J159" i="2"/>
  <c r="BE159" i="2" s="1"/>
  <c r="BI158" i="2"/>
  <c r="BH158" i="2"/>
  <c r="BG158" i="2"/>
  <c r="BF158" i="2"/>
  <c r="T158" i="2"/>
  <c r="R158" i="2"/>
  <c r="P158" i="2"/>
  <c r="BK158" i="2"/>
  <c r="J158" i="2"/>
  <c r="BE158" i="2"/>
  <c r="BI157" i="2"/>
  <c r="BH157" i="2"/>
  <c r="BG157" i="2"/>
  <c r="BF157" i="2"/>
  <c r="T157" i="2"/>
  <c r="R157" i="2"/>
  <c r="P157" i="2"/>
  <c r="BK157" i="2"/>
  <c r="J157" i="2"/>
  <c r="BE157" i="2" s="1"/>
  <c r="BI156" i="2"/>
  <c r="BH156" i="2"/>
  <c r="BG156" i="2"/>
  <c r="BF156" i="2"/>
  <c r="T156" i="2"/>
  <c r="R156" i="2"/>
  <c r="P156" i="2"/>
  <c r="BK156" i="2"/>
  <c r="J156" i="2"/>
  <c r="BE156" i="2"/>
  <c r="BI155" i="2"/>
  <c r="BH155" i="2"/>
  <c r="BG155" i="2"/>
  <c r="BF155" i="2"/>
  <c r="T155" i="2"/>
  <c r="R155" i="2"/>
  <c r="P155" i="2"/>
  <c r="BK155" i="2"/>
  <c r="J155" i="2"/>
  <c r="BE155" i="2" s="1"/>
  <c r="BI154" i="2"/>
  <c r="BH154" i="2"/>
  <c r="BG154" i="2"/>
  <c r="BF154" i="2"/>
  <c r="T154" i="2"/>
  <c r="R154" i="2"/>
  <c r="P154" i="2"/>
  <c r="BK154" i="2"/>
  <c r="J154" i="2"/>
  <c r="BE154" i="2"/>
  <c r="BI153" i="2"/>
  <c r="BH153" i="2"/>
  <c r="BG153" i="2"/>
  <c r="BF153" i="2"/>
  <c r="T153" i="2"/>
  <c r="R153" i="2"/>
  <c r="P153" i="2"/>
  <c r="BK153" i="2"/>
  <c r="J153" i="2"/>
  <c r="BE153" i="2" s="1"/>
  <c r="BI152" i="2"/>
  <c r="BH152" i="2"/>
  <c r="BG152" i="2"/>
  <c r="BF152" i="2"/>
  <c r="T152" i="2"/>
  <c r="R152" i="2"/>
  <c r="P152" i="2"/>
  <c r="BK152" i="2"/>
  <c r="J152" i="2"/>
  <c r="BE152" i="2"/>
  <c r="BI151" i="2"/>
  <c r="BH151" i="2"/>
  <c r="BG151" i="2"/>
  <c r="BF151" i="2"/>
  <c r="T151" i="2"/>
  <c r="R151" i="2"/>
  <c r="P151" i="2"/>
  <c r="BK151" i="2"/>
  <c r="J151" i="2"/>
  <c r="BE151" i="2" s="1"/>
  <c r="BI150" i="2"/>
  <c r="BH150" i="2"/>
  <c r="BG150" i="2"/>
  <c r="BF150" i="2"/>
  <c r="T150" i="2"/>
  <c r="R150" i="2"/>
  <c r="P150" i="2"/>
  <c r="BK150" i="2"/>
  <c r="J150" i="2"/>
  <c r="BE150" i="2"/>
  <c r="BI149" i="2"/>
  <c r="BH149" i="2"/>
  <c r="BG149" i="2"/>
  <c r="BF149" i="2"/>
  <c r="T149" i="2"/>
  <c r="R149" i="2"/>
  <c r="P149" i="2"/>
  <c r="BK149" i="2"/>
  <c r="J149" i="2"/>
  <c r="BE149" i="2" s="1"/>
  <c r="BI148" i="2"/>
  <c r="BH148" i="2"/>
  <c r="BG148" i="2"/>
  <c r="BF148" i="2"/>
  <c r="T148" i="2"/>
  <c r="R148" i="2"/>
  <c r="P148" i="2"/>
  <c r="P145" i="2" s="1"/>
  <c r="BK148" i="2"/>
  <c r="J148" i="2"/>
  <c r="BE148" i="2"/>
  <c r="BI147" i="2"/>
  <c r="BH147" i="2"/>
  <c r="BG147" i="2"/>
  <c r="BF147" i="2"/>
  <c r="T147" i="2"/>
  <c r="T145" i="2" s="1"/>
  <c r="R147" i="2"/>
  <c r="P147" i="2"/>
  <c r="BK147" i="2"/>
  <c r="J147" i="2"/>
  <c r="BE147" i="2" s="1"/>
  <c r="BI146" i="2"/>
  <c r="BH146" i="2"/>
  <c r="BG146" i="2"/>
  <c r="BF146" i="2"/>
  <c r="T146" i="2"/>
  <c r="R146" i="2"/>
  <c r="R145" i="2" s="1"/>
  <c r="P146" i="2"/>
  <c r="BK146" i="2"/>
  <c r="BK145" i="2" s="1"/>
  <c r="J145" i="2" s="1"/>
  <c r="J99" i="2" s="1"/>
  <c r="J146" i="2"/>
  <c r="BE146" i="2" s="1"/>
  <c r="BI144" i="2"/>
  <c r="BH144" i="2"/>
  <c r="BG144" i="2"/>
  <c r="BF144" i="2"/>
  <c r="T144" i="2"/>
  <c r="R144" i="2"/>
  <c r="P144" i="2"/>
  <c r="BK144" i="2"/>
  <c r="J144" i="2"/>
  <c r="BE144" i="2"/>
  <c r="BI143" i="2"/>
  <c r="BH143" i="2"/>
  <c r="BG143" i="2"/>
  <c r="BF143" i="2"/>
  <c r="T143" i="2"/>
  <c r="R143" i="2"/>
  <c r="P143" i="2"/>
  <c r="BK143" i="2"/>
  <c r="J143" i="2"/>
  <c r="BE143" i="2" s="1"/>
  <c r="BI142" i="2"/>
  <c r="BH142" i="2"/>
  <c r="BG142" i="2"/>
  <c r="BF142" i="2"/>
  <c r="T142" i="2"/>
  <c r="R142" i="2"/>
  <c r="P142" i="2"/>
  <c r="BK142" i="2"/>
  <c r="J142" i="2"/>
  <c r="BE142" i="2"/>
  <c r="BI141" i="2"/>
  <c r="BH141" i="2"/>
  <c r="BG141" i="2"/>
  <c r="BF141" i="2"/>
  <c r="T141" i="2"/>
  <c r="R141" i="2"/>
  <c r="P141" i="2"/>
  <c r="BK141" i="2"/>
  <c r="J141" i="2"/>
  <c r="BE141" i="2" s="1"/>
  <c r="BI140" i="2"/>
  <c r="BH140" i="2"/>
  <c r="BG140" i="2"/>
  <c r="BF140" i="2"/>
  <c r="T140" i="2"/>
  <c r="R140" i="2"/>
  <c r="P140" i="2"/>
  <c r="BK140" i="2"/>
  <c r="J140" i="2"/>
  <c r="BE140" i="2"/>
  <c r="BI139" i="2"/>
  <c r="BH139" i="2"/>
  <c r="BG139" i="2"/>
  <c r="BF139" i="2"/>
  <c r="T139" i="2"/>
  <c r="R139" i="2"/>
  <c r="P139" i="2"/>
  <c r="BK139" i="2"/>
  <c r="J139" i="2"/>
  <c r="BE139" i="2" s="1"/>
  <c r="BI138" i="2"/>
  <c r="BH138" i="2"/>
  <c r="BG138" i="2"/>
  <c r="BF138" i="2"/>
  <c r="T138" i="2"/>
  <c r="R138" i="2"/>
  <c r="P138" i="2"/>
  <c r="BK138" i="2"/>
  <c r="J138" i="2"/>
  <c r="BE138" i="2"/>
  <c r="BI137" i="2"/>
  <c r="BH137" i="2"/>
  <c r="BG137" i="2"/>
  <c r="BF137" i="2"/>
  <c r="T137" i="2"/>
  <c r="R137" i="2"/>
  <c r="P137" i="2"/>
  <c r="BK137" i="2"/>
  <c r="J137" i="2"/>
  <c r="BE137" i="2" s="1"/>
  <c r="BI136" i="2"/>
  <c r="BH136" i="2"/>
  <c r="BG136" i="2"/>
  <c r="BF136" i="2"/>
  <c r="T136" i="2"/>
  <c r="R136" i="2"/>
  <c r="P136" i="2"/>
  <c r="BK136" i="2"/>
  <c r="J136" i="2"/>
  <c r="BE136" i="2"/>
  <c r="BI135" i="2"/>
  <c r="BH135" i="2"/>
  <c r="BG135" i="2"/>
  <c r="BF135" i="2"/>
  <c r="T135" i="2"/>
  <c r="R135" i="2"/>
  <c r="P135" i="2"/>
  <c r="BK135" i="2"/>
  <c r="J135" i="2"/>
  <c r="BE135" i="2" s="1"/>
  <c r="BI134" i="2"/>
  <c r="BH134" i="2"/>
  <c r="BG134" i="2"/>
  <c r="BF134" i="2"/>
  <c r="T134" i="2"/>
  <c r="R134" i="2"/>
  <c r="P134" i="2"/>
  <c r="BK134" i="2"/>
  <c r="J134" i="2"/>
  <c r="BE134" i="2"/>
  <c r="BI133" i="2"/>
  <c r="BH133" i="2"/>
  <c r="BG133" i="2"/>
  <c r="BF133" i="2"/>
  <c r="T133" i="2"/>
  <c r="R133" i="2"/>
  <c r="P133" i="2"/>
  <c r="BK133" i="2"/>
  <c r="J133" i="2"/>
  <c r="BE133" i="2" s="1"/>
  <c r="BI132" i="2"/>
  <c r="BH132" i="2"/>
  <c r="BG132" i="2"/>
  <c r="BF132" i="2"/>
  <c r="T132" i="2"/>
  <c r="R132" i="2"/>
  <c r="P132" i="2"/>
  <c r="BK132" i="2"/>
  <c r="J132" i="2"/>
  <c r="BE132" i="2"/>
  <c r="BI131" i="2"/>
  <c r="BH131" i="2"/>
  <c r="BG131" i="2"/>
  <c r="BF131" i="2"/>
  <c r="T131" i="2"/>
  <c r="R131" i="2"/>
  <c r="P131" i="2"/>
  <c r="BK131" i="2"/>
  <c r="J131" i="2"/>
  <c r="BE131" i="2" s="1"/>
  <c r="BI130" i="2"/>
  <c r="BH130" i="2"/>
  <c r="BG130" i="2"/>
  <c r="BF130" i="2"/>
  <c r="T130" i="2"/>
  <c r="R130" i="2"/>
  <c r="P130" i="2"/>
  <c r="BK130" i="2"/>
  <c r="J130" i="2"/>
  <c r="BE130" i="2"/>
  <c r="BI129" i="2"/>
  <c r="BH129" i="2"/>
  <c r="BG129" i="2"/>
  <c r="BF129" i="2"/>
  <c r="T129" i="2"/>
  <c r="R129" i="2"/>
  <c r="P129" i="2"/>
  <c r="BK129" i="2"/>
  <c r="J129" i="2"/>
  <c r="BE129" i="2" s="1"/>
  <c r="BI128" i="2"/>
  <c r="BH128" i="2"/>
  <c r="BG128" i="2"/>
  <c r="BF128" i="2"/>
  <c r="T128" i="2"/>
  <c r="R128" i="2"/>
  <c r="P128" i="2"/>
  <c r="BK128" i="2"/>
  <c r="J128" i="2"/>
  <c r="BE128" i="2"/>
  <c r="BI127" i="2"/>
  <c r="F37" i="2" s="1"/>
  <c r="BD95" i="1" s="1"/>
  <c r="BD94" i="1" s="1"/>
  <c r="W33" i="1" s="1"/>
  <c r="BH127" i="2"/>
  <c r="BG127" i="2"/>
  <c r="F35" i="2" s="1"/>
  <c r="BB95" i="1" s="1"/>
  <c r="BB94" i="1" s="1"/>
  <c r="BF127" i="2"/>
  <c r="T127" i="2"/>
  <c r="T126" i="2"/>
  <c r="R127" i="2"/>
  <c r="R126" i="2" s="1"/>
  <c r="P127" i="2"/>
  <c r="P126" i="2"/>
  <c r="BK127" i="2"/>
  <c r="J127" i="2"/>
  <c r="BE127" i="2" s="1"/>
  <c r="F118" i="2"/>
  <c r="E116" i="2"/>
  <c r="F89" i="2"/>
  <c r="E87" i="2"/>
  <c r="J24" i="2"/>
  <c r="E24" i="2"/>
  <c r="J121" i="2" s="1"/>
  <c r="J23" i="2"/>
  <c r="J21" i="2"/>
  <c r="E21" i="2"/>
  <c r="J120" i="2"/>
  <c r="J91" i="2"/>
  <c r="J20" i="2"/>
  <c r="J18" i="2"/>
  <c r="E18" i="2"/>
  <c r="F121" i="2" s="1"/>
  <c r="J17" i="2"/>
  <c r="J15" i="2"/>
  <c r="E15" i="2"/>
  <c r="F91" i="2" s="1"/>
  <c r="J14" i="2"/>
  <c r="J12" i="2"/>
  <c r="J89" i="2" s="1"/>
  <c r="E7" i="2"/>
  <c r="E114" i="2" s="1"/>
  <c r="AS94" i="1"/>
  <c r="L90" i="1"/>
  <c r="AM90" i="1"/>
  <c r="AM89" i="1"/>
  <c r="L89" i="1"/>
  <c r="AM87" i="1"/>
  <c r="L87" i="1"/>
  <c r="L85" i="1"/>
  <c r="L84" i="1"/>
  <c r="J118" i="2" l="1"/>
  <c r="P127" i="3"/>
  <c r="P126" i="3" s="1"/>
  <c r="AU96" i="1" s="1"/>
  <c r="F120" i="2"/>
  <c r="F92" i="2"/>
  <c r="BK126" i="2"/>
  <c r="E85" i="3"/>
  <c r="J34" i="3"/>
  <c r="AW96" i="1" s="1"/>
  <c r="T125" i="2"/>
  <c r="T124" i="2" s="1"/>
  <c r="F36" i="2"/>
  <c r="BC95" i="1" s="1"/>
  <c r="J89" i="3"/>
  <c r="F91" i="3"/>
  <c r="P125" i="2"/>
  <c r="P124" i="2" s="1"/>
  <c r="AU95" i="1" s="1"/>
  <c r="AU94" i="1" s="1"/>
  <c r="E85" i="2"/>
  <c r="F34" i="2"/>
  <c r="BA95" i="1" s="1"/>
  <c r="R162" i="2"/>
  <c r="R125" i="2" s="1"/>
  <c r="R124" i="2" s="1"/>
  <c r="F92" i="3"/>
  <c r="F36" i="3"/>
  <c r="BC96" i="1" s="1"/>
  <c r="J126" i="2"/>
  <c r="J98" i="2" s="1"/>
  <c r="BK125" i="2"/>
  <c r="F33" i="2"/>
  <c r="AZ95" i="1" s="1"/>
  <c r="J33" i="2"/>
  <c r="AV95" i="1" s="1"/>
  <c r="W31" i="1"/>
  <c r="AX94" i="1"/>
  <c r="F33" i="3"/>
  <c r="AZ96" i="1" s="1"/>
  <c r="J33" i="3"/>
  <c r="AV96" i="1" s="1"/>
  <c r="AT96" i="1" s="1"/>
  <c r="J128" i="3"/>
  <c r="J98" i="3" s="1"/>
  <c r="BK127" i="3"/>
  <c r="J123" i="3"/>
  <c r="F34" i="3"/>
  <c r="BA96" i="1" s="1"/>
  <c r="BA94" i="1" s="1"/>
  <c r="J34" i="2"/>
  <c r="AW95" i="1" s="1"/>
  <c r="J92" i="2"/>
  <c r="J91" i="3"/>
  <c r="BC94" i="1" l="1"/>
  <c r="BK124" i="2"/>
  <c r="J124" i="2" s="1"/>
  <c r="J125" i="2"/>
  <c r="J97" i="2" s="1"/>
  <c r="AT95" i="1"/>
  <c r="AW94" i="1"/>
  <c r="AK30" i="1" s="1"/>
  <c r="W30" i="1"/>
  <c r="J127" i="3"/>
  <c r="J97" i="3" s="1"/>
  <c r="BK126" i="3"/>
  <c r="J126" i="3" s="1"/>
  <c r="AZ94" i="1"/>
  <c r="W32" i="1" l="1"/>
  <c r="AY94" i="1"/>
  <c r="J96" i="3"/>
  <c r="J30" i="3"/>
  <c r="J96" i="2"/>
  <c r="J30" i="2"/>
  <c r="W29" i="1"/>
  <c r="AV94" i="1"/>
  <c r="AT94" i="1" l="1"/>
  <c r="AK29" i="1"/>
  <c r="J39" i="3"/>
  <c r="AG96" i="1"/>
  <c r="AN96" i="1" s="1"/>
  <c r="AG95" i="1"/>
  <c r="J39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<sst xmlns="http://schemas.openxmlformats.org/spreadsheetml/2006/main" count="2301" uniqueCount="436">
  <si>
    <t>Export Komplet</t>
  </si>
  <si>
    <t/>
  </si>
  <si>
    <t>2.0</t>
  </si>
  <si>
    <t>ZAMOK</t>
  </si>
  <si>
    <t>False</t>
  </si>
  <si>
    <t>{0576d3b7-1e08-4bd6-af29-c2d489841478}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</si>
  <si>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</si>
  <si>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</si>
  <si>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</si>
  <si>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</si>
  <si>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</si>
  <si>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</si>
  <si>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</si>
  <si>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</si>
  <si>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2019/017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</si>
  <si>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</si>
  <si>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</si>
  <si>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objektu budova J Psychyatrická nemocnice Horní Beřkovice kontrolní rozpočet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</si>
  <si>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</si>
  <si>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</si>
  <si>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</si>
  <si>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</si>
  <si>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</si>
  <si>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</si>
  <si>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</si>
  <si>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</si>
  <si>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</si>
  <si>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</si>
  <si>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</si>
  <si>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</si>
  <si>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</si>
  <si>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</si>
  <si>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</si>
  <si>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</si>
  <si>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</si>
  <si>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</si>
  <si>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</si>
  <si>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</si>
  <si>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</si>
  <si>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</si>
  <si>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</si>
  <si>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</si>
  <si>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</si>
  <si>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</si>
  <si>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</si>
  <si>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</si>
  <si>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</si>
  <si>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</si>
  <si>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</si>
  <si>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</si>
  <si>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</si>
  <si>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</si>
  <si>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</si>
  <si>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</si>
  <si>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</si>
  <si>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</si>
  <si>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</si>
  <si>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</si>
  <si>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</si>
  <si>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</si>
  <si>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</si>
  <si>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</si>
  <si>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</si>
  <si>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</si>
  <si>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</si>
  <si>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</si>
  <si>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</si>
  <si>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</si>
  <si>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</si>
  <si>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</si>
  <si>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</si>
  <si>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</si>
  <si>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</si>
  <si>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</si>
  <si>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</si>
  <si>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</si>
  <si>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</si>
  <si>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2019/017/a</t>
  </si>
  <si>
    <t>Šikmé střechy</t>
  </si>
  <si>
    <t>STA</t>
  </si>
  <si>
    <t>1</t>
  </si>
  <si>
    <t>{598523fe-a582-4d3f-9b03-bdb5b5f90a0b}</t>
  </si>
  <si>
    <t>2</t>
  </si>
  <si>
    <t>2019/017/b</t>
  </si>
  <si>
    <t>Ploché střechy</t>
  </si>
  <si>
    <t>{011854de-d23d-4220-baaa-83f678b1bd5b}</t>
  </si>
  <si>
    <t>KRYCÍ LIST SOUPISU PRACÍ</t>
  </si>
  <si>
    <t>Objekt:</t>
  </si>
  <si>
    <t>2019/017/a - Šikmé střechy</t>
  </si>
  <si>
    <t>REKAPITULACE ČLENĚNÍ SOUPISU PRACÍ</t>
  </si>
  <si>
    <t>Kód dílu - Popis</t>
  </si>
  <si>
    <t>Cena celkem [CZK]</t>
  </si>
  <si>
    <t>Náklady ze soupisu prací</t>
  </si>
  <si>
    <t>-1</t>
  </si>
  <si>
    <t>S - Šikmé střechy</t>
  </si>
  <si>
    <t xml:space="preserve">    D - Klempířské prvky</t>
  </si>
  <si>
    <t xml:space="preserve">    D1 - Tondach Hranice 11 - režná</t>
  </si>
  <si>
    <t xml:space="preserve">    D2 - Dřevěné konstrukce</t>
  </si>
  <si>
    <t xml:space="preserve">    D3 - Tesařské konstrukce</t>
  </si>
  <si>
    <t xml:space="preserve">    D4 - Zednické práce</t>
  </si>
  <si>
    <t xml:space="preserve">    D5 - Pomocné lešení</t>
  </si>
  <si>
    <t xml:space="preserve">    D6 - VRN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</si>
  <si>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</si>
  <si>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</si>
  <si>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</si>
  <si>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</si>
  <si>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</si>
  <si>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</si>
  <si>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</si>
  <si>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</si>
  <si>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</si>
  <si>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</si>
  <si>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</si>
  <si>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</si>
  <si>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</si>
  <si>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S</t>
  </si>
  <si>
    <t>ROZPOCET</t>
  </si>
  <si>
    <t>Klempířské prvky</t>
  </si>
  <si>
    <t>K</t>
  </si>
  <si>
    <t>Pol100</t>
  </si>
  <si>
    <t>Žlab podokapní r.š. 330</t>
  </si>
  <si>
    <t>bm</t>
  </si>
  <si>
    <t>4</t>
  </si>
  <si>
    <t>Pol101</t>
  </si>
  <si>
    <t>Žlabový roh vnější</t>
  </si>
  <si>
    <t>ks</t>
  </si>
  <si>
    <t>3</t>
  </si>
  <si>
    <t>Pol102</t>
  </si>
  <si>
    <t>Žlabový roh vnitřní</t>
  </si>
  <si>
    <t>6</t>
  </si>
  <si>
    <t>Pol103</t>
  </si>
  <si>
    <t>Spojka žlabová</t>
  </si>
  <si>
    <t>8</t>
  </si>
  <si>
    <t>5</t>
  </si>
  <si>
    <t>Pol104</t>
  </si>
  <si>
    <t>Žlabový hák</t>
  </si>
  <si>
    <t>10</t>
  </si>
  <si>
    <t>Pol105</t>
  </si>
  <si>
    <t>Žlabové čelo</t>
  </si>
  <si>
    <t>12</t>
  </si>
  <si>
    <t>7</t>
  </si>
  <si>
    <t>Pol106</t>
  </si>
  <si>
    <t>Žlabový kotlík 333/120</t>
  </si>
  <si>
    <t>14</t>
  </si>
  <si>
    <t>Pol107</t>
  </si>
  <si>
    <t>Svod pr. 120</t>
  </si>
  <si>
    <t>16</t>
  </si>
  <si>
    <t>9</t>
  </si>
  <si>
    <t>Pol108</t>
  </si>
  <si>
    <t>Spona svodová</t>
  </si>
  <si>
    <t>18</t>
  </si>
  <si>
    <t>Pol109</t>
  </si>
  <si>
    <t>Koleno</t>
  </si>
  <si>
    <t>20</t>
  </si>
  <si>
    <t>11</t>
  </si>
  <si>
    <t>Pol110</t>
  </si>
  <si>
    <t>Oplechování římsy r.š 330</t>
  </si>
  <si>
    <t>22</t>
  </si>
  <si>
    <t>Pol111</t>
  </si>
  <si>
    <t>Oplechování atik r.š. 1000</t>
  </si>
  <si>
    <t>24</t>
  </si>
  <si>
    <t>13</t>
  </si>
  <si>
    <t>Pol112</t>
  </si>
  <si>
    <t>Okapnice fólie r.š. 150</t>
  </si>
  <si>
    <t>26</t>
  </si>
  <si>
    <t>Pol113</t>
  </si>
  <si>
    <t>Koutové lemování r.š. 400</t>
  </si>
  <si>
    <t>28</t>
  </si>
  <si>
    <t>Pol114</t>
  </si>
  <si>
    <t>Úžlabí r.š. 500</t>
  </si>
  <si>
    <t>30</t>
  </si>
  <si>
    <t>Pol115</t>
  </si>
  <si>
    <t>Komínové lemování - menší komín</t>
  </si>
  <si>
    <t>32</t>
  </si>
  <si>
    <t>17</t>
  </si>
  <si>
    <t>Pol116</t>
  </si>
  <si>
    <t>Komínové lemování - větší komín</t>
  </si>
  <si>
    <t>34</t>
  </si>
  <si>
    <t>Pol117</t>
  </si>
  <si>
    <t>Komínové lemování - kulatý komín</t>
  </si>
  <si>
    <t>36</t>
  </si>
  <si>
    <t>D1</t>
  </si>
  <si>
    <t>Tondach Hranice 11 - režná</t>
  </si>
  <si>
    <t>19</t>
  </si>
  <si>
    <t>Pol118</t>
  </si>
  <si>
    <t>Taška základní</t>
  </si>
  <si>
    <t>38</t>
  </si>
  <si>
    <t>Pol119</t>
  </si>
  <si>
    <t>Taška okrajová</t>
  </si>
  <si>
    <t>40</t>
  </si>
  <si>
    <t>Pol120</t>
  </si>
  <si>
    <t>Hřebenáč č. 2</t>
  </si>
  <si>
    <t>42</t>
  </si>
  <si>
    <t>Pol121</t>
  </si>
  <si>
    <t>Rozdělovací hřebenáč valbový</t>
  </si>
  <si>
    <t>44</t>
  </si>
  <si>
    <t>23</t>
  </si>
  <si>
    <t>Pol122</t>
  </si>
  <si>
    <t>Ukončení hřebenáče nárožní</t>
  </si>
  <si>
    <t>46</t>
  </si>
  <si>
    <t>Pol123</t>
  </si>
  <si>
    <t>Větrací pás hřebene a nároží</t>
  </si>
  <si>
    <t>48</t>
  </si>
  <si>
    <t>25</t>
  </si>
  <si>
    <t>Pol124</t>
  </si>
  <si>
    <t>Držák hřebenové a nárožní latě</t>
  </si>
  <si>
    <t>50</t>
  </si>
  <si>
    <t>Pol125</t>
  </si>
  <si>
    <t>Ochranný větrací pás plastový</t>
  </si>
  <si>
    <t>52</t>
  </si>
  <si>
    <t>27</t>
  </si>
  <si>
    <t>Pol126</t>
  </si>
  <si>
    <t>Ochranná větrací mřížka jednoduchá</t>
  </si>
  <si>
    <t>54</t>
  </si>
  <si>
    <t>Pol127</t>
  </si>
  <si>
    <t>Difúzně otevřená folie</t>
  </si>
  <si>
    <t>m2</t>
  </si>
  <si>
    <t>56</t>
  </si>
  <si>
    <t>29</t>
  </si>
  <si>
    <t>Pol128</t>
  </si>
  <si>
    <t>Střešní výlez  450x730</t>
  </si>
  <si>
    <t>58</t>
  </si>
  <si>
    <t>Pol129</t>
  </si>
  <si>
    <t>Montáž střešní krytiny</t>
  </si>
  <si>
    <t>60</t>
  </si>
  <si>
    <t>31</t>
  </si>
  <si>
    <t>Pol130</t>
  </si>
  <si>
    <t>Montáž střešní krytiny - přířez</t>
  </si>
  <si>
    <t>62</t>
  </si>
  <si>
    <t>Pol131</t>
  </si>
  <si>
    <t>Montáž difuzní fólie</t>
  </si>
  <si>
    <t>64</t>
  </si>
  <si>
    <t>33</t>
  </si>
  <si>
    <t>Pol132</t>
  </si>
  <si>
    <t>Montáž odvětrávacích mřížek</t>
  </si>
  <si>
    <t>66</t>
  </si>
  <si>
    <t>Pol133</t>
  </si>
  <si>
    <t>Montáž hřebene včetně odvětrání</t>
  </si>
  <si>
    <t>68</t>
  </si>
  <si>
    <t>D2</t>
  </si>
  <si>
    <t>Dřevěné konstrukce</t>
  </si>
  <si>
    <t>35</t>
  </si>
  <si>
    <t>Pol134</t>
  </si>
  <si>
    <t>Střešní latě 40/60</t>
  </si>
  <si>
    <t>m3</t>
  </si>
  <si>
    <t>70</t>
  </si>
  <si>
    <t>Pol135</t>
  </si>
  <si>
    <t>Montáž střešních latí</t>
  </si>
  <si>
    <t>72</t>
  </si>
  <si>
    <t>37</t>
  </si>
  <si>
    <t>Pol136</t>
  </si>
  <si>
    <t>Dřevěný prvek pod krajovou tašku</t>
  </si>
  <si>
    <t>74</t>
  </si>
  <si>
    <t>D3</t>
  </si>
  <si>
    <t>Tesařské konstrukce</t>
  </si>
  <si>
    <t>Pol137</t>
  </si>
  <si>
    <t>Impregnace krovu</t>
  </si>
  <si>
    <t>78</t>
  </si>
  <si>
    <t>39</t>
  </si>
  <si>
    <t>Pol138</t>
  </si>
  <si>
    <t>Výměna krovu (cca 20%)</t>
  </si>
  <si>
    <t>80</t>
  </si>
  <si>
    <t>D4</t>
  </si>
  <si>
    <t>Zednické práce</t>
  </si>
  <si>
    <t>Pol139</t>
  </si>
  <si>
    <t>Štíty - Otlučení 50% stávající omítky</t>
  </si>
  <si>
    <t>82</t>
  </si>
  <si>
    <t>41</t>
  </si>
  <si>
    <t>Pol140</t>
  </si>
  <si>
    <t>Štíty - Očištění a příprava podkladu</t>
  </si>
  <si>
    <t>84</t>
  </si>
  <si>
    <t>Pol141</t>
  </si>
  <si>
    <t>Štíty - Penetrace (2 vrstvy)</t>
  </si>
  <si>
    <t>86</t>
  </si>
  <si>
    <t>43</t>
  </si>
  <si>
    <t>Pol142</t>
  </si>
  <si>
    <t>štíty - Omítka tl. 2 mm</t>
  </si>
  <si>
    <t>88</t>
  </si>
  <si>
    <t>Pol143</t>
  </si>
  <si>
    <t>Štíty - Malba fasádní (2 vrstvy)</t>
  </si>
  <si>
    <t>90</t>
  </si>
  <si>
    <t>45</t>
  </si>
  <si>
    <t>Pol144</t>
  </si>
  <si>
    <t>Lokální opravy atik</t>
  </si>
  <si>
    <t>92</t>
  </si>
  <si>
    <t>Pol145</t>
  </si>
  <si>
    <t>Oprava komínů</t>
  </si>
  <si>
    <t>kpl.</t>
  </si>
  <si>
    <t>94</t>
  </si>
  <si>
    <t>47</t>
  </si>
  <si>
    <t>Pol146</t>
  </si>
  <si>
    <t>Vyspárování komínů</t>
  </si>
  <si>
    <t>96</t>
  </si>
  <si>
    <t>Pol147</t>
  </si>
  <si>
    <t>Lokální opravy komína</t>
  </si>
  <si>
    <t>98</t>
  </si>
  <si>
    <t>D5</t>
  </si>
  <si>
    <t>Pomocné lešení</t>
  </si>
  <si>
    <t>49</t>
  </si>
  <si>
    <t>Pol148</t>
  </si>
  <si>
    <t>Montáž, demontáž lešení</t>
  </si>
  <si>
    <t>100</t>
  </si>
  <si>
    <t>Pol149</t>
  </si>
  <si>
    <t>Pronájem lešení</t>
  </si>
  <si>
    <t>den</t>
  </si>
  <si>
    <t>102</t>
  </si>
  <si>
    <t>51</t>
  </si>
  <si>
    <t>Pol150</t>
  </si>
  <si>
    <t>Montáž, demontáž ochranných sítí</t>
  </si>
  <si>
    <t>104</t>
  </si>
  <si>
    <t>Pol151</t>
  </si>
  <si>
    <t>Pronájem ochranných sítí</t>
  </si>
  <si>
    <t>106</t>
  </si>
  <si>
    <t>53</t>
  </si>
  <si>
    <t>Pol152</t>
  </si>
  <si>
    <t>Doprava</t>
  </si>
  <si>
    <t>108</t>
  </si>
  <si>
    <t>D6</t>
  </si>
  <si>
    <t>VRN</t>
  </si>
  <si>
    <t>Pol153</t>
  </si>
  <si>
    <t>Demontáž stávajících klempířských prvků</t>
  </si>
  <si>
    <t>110</t>
  </si>
  <si>
    <t>55</t>
  </si>
  <si>
    <t>Pol154</t>
  </si>
  <si>
    <t>Demontáž bednění/laťování</t>
  </si>
  <si>
    <t>112</t>
  </si>
  <si>
    <t>Pol155</t>
  </si>
  <si>
    <t>Demontáž stávající střešní krytiny</t>
  </si>
  <si>
    <t>114</t>
  </si>
  <si>
    <t>57</t>
  </si>
  <si>
    <t>Pol160</t>
  </si>
  <si>
    <t>Likvidace a demontáž azbestu</t>
  </si>
  <si>
    <t>t</t>
  </si>
  <si>
    <t>145073509</t>
  </si>
  <si>
    <t>Pol156</t>
  </si>
  <si>
    <t>Likvidace a přesun odpadu</t>
  </si>
  <si>
    <t>116</t>
  </si>
  <si>
    <t>59</t>
  </si>
  <si>
    <t>Pol157</t>
  </si>
  <si>
    <t>Přesun materiálu</t>
  </si>
  <si>
    <t>118</t>
  </si>
  <si>
    <t>Pol158</t>
  </si>
  <si>
    <t>Hromosvod střecha vč. RZ</t>
  </si>
  <si>
    <t>120</t>
  </si>
  <si>
    <t>61</t>
  </si>
  <si>
    <t>Pol159</t>
  </si>
  <si>
    <t>122</t>
  </si>
  <si>
    <t>2019/017/b - Ploché střechy</t>
  </si>
  <si>
    <t>P - Ploché střechy</t>
  </si>
  <si>
    <t xml:space="preserve">    D1 - Hydroizolace S1, S3, S4</t>
  </si>
  <si>
    <t xml:space="preserve">    D2 - Hydroizolace S2, S5</t>
  </si>
  <si>
    <t xml:space="preserve">    D3 - Tepelné izolace - S1, S3, S4</t>
  </si>
  <si>
    <t xml:space="preserve">    D4 - Parozábrana - S1, S3, S4</t>
  </si>
  <si>
    <t xml:space="preserve">    D5 - Dřevěné konstrukce</t>
  </si>
  <si>
    <t xml:space="preserve">    D6 - Zednické práce</t>
  </si>
  <si>
    <t xml:space="preserve">    D7 - Pomocné lešení</t>
  </si>
  <si>
    <t xml:space="preserve">    D8 - VRN</t>
  </si>
  <si>
    <t>P</t>
  </si>
  <si>
    <t>Oplechování římsy r.š 500</t>
  </si>
  <si>
    <t>Pol161</t>
  </si>
  <si>
    <t>Oplechování římsy r.š 800</t>
  </si>
  <si>
    <t>Pol162</t>
  </si>
  <si>
    <t>Závětrná lišta dloudílná r.š. 450</t>
  </si>
  <si>
    <t>Pol163</t>
  </si>
  <si>
    <t>Okapnice r.š. 250</t>
  </si>
  <si>
    <t>Pol164</t>
  </si>
  <si>
    <t>Krycí lišta r.š. 150</t>
  </si>
  <si>
    <t>Pol165</t>
  </si>
  <si>
    <t>Krycí maska - přechod na šikmou střechu r.š. 500</t>
  </si>
  <si>
    <t>Hydroizolace S1, S3, S4</t>
  </si>
  <si>
    <t>Pol166</t>
  </si>
  <si>
    <t>SBS natavovací, dekor, PES vložka 250 g/m2, 5 mm, hnědý-červený-nebo-černý</t>
  </si>
  <si>
    <t>Pol167</t>
  </si>
  <si>
    <t>SBS podkladní lepený, skelná vložka, 3 mm</t>
  </si>
  <si>
    <t>Pol70</t>
  </si>
  <si>
    <t>Propan</t>
  </si>
  <si>
    <t>lh.</t>
  </si>
  <si>
    <t>Pol168</t>
  </si>
  <si>
    <t>Montáž hydroizolace v ploše</t>
  </si>
  <si>
    <t>Pol169</t>
  </si>
  <si>
    <t>Vytažení hydroizolace na prostupující kce</t>
  </si>
  <si>
    <t>Pol170</t>
  </si>
  <si>
    <t>Opracování prostupů</t>
  </si>
  <si>
    <t>Hydroizolace S2, S5</t>
  </si>
  <si>
    <t>Pol171</t>
  </si>
  <si>
    <t>SBS podkladní na bednění, skelná vložka, 3 mm</t>
  </si>
  <si>
    <t>Pol172</t>
  </si>
  <si>
    <t>Montáž hydroizolace na bok a zhlaví atik</t>
  </si>
  <si>
    <t>Tepelné izolace - S1, S3, S4</t>
  </si>
  <si>
    <t>Pol173</t>
  </si>
  <si>
    <t>PUR kotvení</t>
  </si>
  <si>
    <t>Pol174</t>
  </si>
  <si>
    <t>EPS 100 tl. 100+100 mm</t>
  </si>
  <si>
    <t>Pol175</t>
  </si>
  <si>
    <t>EPS 100 min. tl. 20 mm - spádový 2,5 %</t>
  </si>
  <si>
    <t>Pol176</t>
  </si>
  <si>
    <t>Kotevní ISO TAK</t>
  </si>
  <si>
    <t>Pol177</t>
  </si>
  <si>
    <t>Montáž tepelné izolace v ploše</t>
  </si>
  <si>
    <t>Parozábrana - S1, S3, S4</t>
  </si>
  <si>
    <t>Pol178</t>
  </si>
  <si>
    <t>Penetrace</t>
  </si>
  <si>
    <t>l</t>
  </si>
  <si>
    <t>Pol179</t>
  </si>
  <si>
    <t>Montáž penetrace</t>
  </si>
  <si>
    <t>Pol180</t>
  </si>
  <si>
    <t>SBS natavovací, kombinovaná Al vložka, 4 mm</t>
  </si>
  <si>
    <t>Pol181</t>
  </si>
  <si>
    <t>Montáž parozábrany v ploše</t>
  </si>
  <si>
    <t>Pol182</t>
  </si>
  <si>
    <t>Vytažení hydroizolace na prostupující kce ( max 500 mm)</t>
  </si>
  <si>
    <t>76</t>
  </si>
  <si>
    <t>Pol183</t>
  </si>
  <si>
    <t>Oprava dřevěného záklopu a nosné kce (20% plochy)</t>
  </si>
  <si>
    <t>Pol184</t>
  </si>
  <si>
    <t>OSB P+D tl. 18 mm - obvod střechy</t>
  </si>
  <si>
    <t>Pol185</t>
  </si>
  <si>
    <t>Obvod střechy (max 0,5 m)  - Perlinka, lepidlo</t>
  </si>
  <si>
    <t>Pol186</t>
  </si>
  <si>
    <t>Obvod střechy  (max 0,5 m) - Penetrace (2 vrstvy)</t>
  </si>
  <si>
    <t>Pol187</t>
  </si>
  <si>
    <t>Obvod střechy (max 0,5 m) - Omítka tl. 2 mm</t>
  </si>
  <si>
    <t>Pol188</t>
  </si>
  <si>
    <t>Obvod střechy (max 0,5 m) - Malba fasádní (2 vrstvy)</t>
  </si>
  <si>
    <t>Pol189</t>
  </si>
  <si>
    <t>Betonová mazanina s výztužnou kari sítí tl. 50 mm</t>
  </si>
  <si>
    <t>D7</t>
  </si>
  <si>
    <t>D8</t>
  </si>
  <si>
    <t>Pol190</t>
  </si>
  <si>
    <t>Demontáž 3 vrstev asfaltových pásů</t>
  </si>
  <si>
    <t>Pol191</t>
  </si>
  <si>
    <t>Demontáž prkeného záklopu a nosné kce</t>
  </si>
  <si>
    <t>Pol192</t>
  </si>
  <si>
    <t>Demontáž tepelné izolace a parozábrany</t>
  </si>
  <si>
    <t>Pol193</t>
  </si>
  <si>
    <t>Pol194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</si>
</sst>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>
      <selection activeCell="AN10" sqref="AN1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1:74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4" t="s">
        <v>14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18"/>
      <c r="AQ5" s="18"/>
      <c r="AR5" s="16"/>
      <c r="BE5" s="242" t="s">
        <v>15</v>
      </c>
      <c r="BS5" s="13" t="s">
        <v>6</v>
      </c>
    </row>
    <row r="6" spans="1:74" ht="36.950000000000003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36" t="s">
        <v>17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18"/>
      <c r="AQ6" s="18"/>
      <c r="AR6" s="16"/>
      <c r="BE6" s="243"/>
      <c r="BS6" s="13" t="s">
        <v>6</v>
      </c>
    </row>
    <row r="7" spans="1:74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</v>
      </c>
      <c r="AO7" s="18"/>
      <c r="AP7" s="18"/>
      <c r="AQ7" s="18"/>
      <c r="AR7" s="16"/>
      <c r="BE7" s="243"/>
      <c r="BS7" s="13" t="s">
        <v>6</v>
      </c>
    </row>
    <row r="8" spans="1:74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>
        <v>2019</v>
      </c>
      <c r="AO8" s="18"/>
      <c r="AP8" s="18"/>
      <c r="AQ8" s="18"/>
      <c r="AR8" s="16"/>
      <c r="BE8" s="243"/>
      <c r="BS8" s="13" t="s">
        <v>6</v>
      </c>
    </row>
    <row r="9" spans="1:74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43"/>
      <c r="BS9" s="13" t="s">
        <v>6</v>
      </c>
    </row>
    <row r="10" spans="1:74" ht="12" customHeight="1">
      <c r="B10" s="17"/>
      <c r="C10" s="18"/>
      <c r="D10" s="25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24</v>
      </c>
      <c r="AL10" s="18"/>
      <c r="AM10" s="18"/>
      <c r="AN10" s="23" t="s">
        <v>1</v>
      </c>
      <c r="AO10" s="18"/>
      <c r="AP10" s="18"/>
      <c r="AQ10" s="18"/>
      <c r="AR10" s="16"/>
      <c r="BE10" s="243"/>
      <c r="BS10" s="13" t="s">
        <v>6</v>
      </c>
    </row>
    <row r="11" spans="1:74" ht="18.399999999999999" customHeight="1">
      <c r="B11" s="17"/>
      <c r="C11" s="18"/>
      <c r="D11" s="18"/>
      <c r="E11" s="23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25</v>
      </c>
      <c r="AL11" s="18"/>
      <c r="AM11" s="18"/>
      <c r="AN11" s="23" t="s">
        <v>1</v>
      </c>
      <c r="AO11" s="18"/>
      <c r="AP11" s="18"/>
      <c r="AQ11" s="18"/>
      <c r="AR11" s="16"/>
      <c r="BE11" s="243"/>
      <c r="BS11" s="13" t="s">
        <v>6</v>
      </c>
    </row>
    <row r="12" spans="1:74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43"/>
      <c r="BS12" s="13" t="s">
        <v>6</v>
      </c>
    </row>
    <row r="13" spans="1:74" ht="12" customHeight="1">
      <c r="B13" s="17"/>
      <c r="C13" s="18"/>
      <c r="D13" s="25" t="s">
        <v>26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24</v>
      </c>
      <c r="AL13" s="18"/>
      <c r="AM13" s="18"/>
      <c r="AN13" s="27" t="s">
        <v>27</v>
      </c>
      <c r="AO13" s="18"/>
      <c r="AP13" s="18"/>
      <c r="AQ13" s="18"/>
      <c r="AR13" s="16"/>
      <c r="BE13" s="243"/>
      <c r="BS13" s="13" t="s">
        <v>6</v>
      </c>
    </row>
    <row r="14" spans="1:74" ht="12.75">
      <c r="B14" s="17"/>
      <c r="C14" s="18"/>
      <c r="D14" s="18"/>
      <c r="E14" s="237" t="s">
        <v>27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5" t="s">
        <v>25</v>
      </c>
      <c r="AL14" s="18"/>
      <c r="AM14" s="18"/>
      <c r="AN14" s="27" t="s">
        <v>27</v>
      </c>
      <c r="AO14" s="18"/>
      <c r="AP14" s="18"/>
      <c r="AQ14" s="18"/>
      <c r="AR14" s="16"/>
      <c r="BE14" s="243"/>
      <c r="BS14" s="13" t="s">
        <v>6</v>
      </c>
    </row>
    <row r="15" spans="1:74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43"/>
      <c r="BS15" s="13" t="s">
        <v>4</v>
      </c>
    </row>
    <row r="16" spans="1:74" ht="12" customHeight="1">
      <c r="B16" s="17"/>
      <c r="C16" s="18"/>
      <c r="D16" s="25" t="s">
        <v>28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24</v>
      </c>
      <c r="AL16" s="18"/>
      <c r="AM16" s="18"/>
      <c r="AN16" s="23" t="s">
        <v>1</v>
      </c>
      <c r="AO16" s="18"/>
      <c r="AP16" s="18"/>
      <c r="AQ16" s="18"/>
      <c r="AR16" s="16"/>
      <c r="BE16" s="243"/>
      <c r="BS16" s="13" t="s">
        <v>4</v>
      </c>
    </row>
    <row r="17" spans="2:71" ht="18.399999999999999" customHeight="1">
      <c r="B17" s="17"/>
      <c r="C17" s="18"/>
      <c r="D17" s="18"/>
      <c r="E17" s="23" t="s">
        <v>21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25</v>
      </c>
      <c r="AL17" s="18"/>
      <c r="AM17" s="18"/>
      <c r="AN17" s="23" t="s">
        <v>1</v>
      </c>
      <c r="AO17" s="18"/>
      <c r="AP17" s="18"/>
      <c r="AQ17" s="18"/>
      <c r="AR17" s="16"/>
      <c r="BE17" s="243"/>
      <c r="BS17" s="13" t="s">
        <v>29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43"/>
      <c r="BS18" s="13" t="s">
        <v>6</v>
      </c>
    </row>
    <row r="19" spans="2:71" ht="12" customHeight="1">
      <c r="B19" s="17"/>
      <c r="C19" s="18"/>
      <c r="D19" s="25" t="s">
        <v>30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24</v>
      </c>
      <c r="AL19" s="18"/>
      <c r="AM19" s="18"/>
      <c r="AN19" s="23" t="s">
        <v>1</v>
      </c>
      <c r="AO19" s="18"/>
      <c r="AP19" s="18"/>
      <c r="AQ19" s="18"/>
      <c r="AR19" s="16"/>
      <c r="BE19" s="243"/>
      <c r="BS19" s="13" t="s">
        <v>6</v>
      </c>
    </row>
    <row r="20" spans="2:71" ht="18.399999999999999" customHeight="1">
      <c r="B20" s="17"/>
      <c r="C20" s="18"/>
      <c r="D20" s="18"/>
      <c r="E20" s="23" t="s">
        <v>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25</v>
      </c>
      <c r="AL20" s="18"/>
      <c r="AM20" s="18"/>
      <c r="AN20" s="23" t="s">
        <v>1</v>
      </c>
      <c r="AO20" s="18"/>
      <c r="AP20" s="18"/>
      <c r="AQ20" s="18"/>
      <c r="AR20" s="16"/>
      <c r="BE20" s="243"/>
      <c r="BS20" s="13" t="s">
        <v>29</v>
      </c>
    </row>
    <row r="21" spans="2:7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43"/>
    </row>
    <row r="22" spans="2:71" ht="12" customHeight="1">
      <c r="B22" s="17"/>
      <c r="C22" s="18"/>
      <c r="D22" s="25" t="s">
        <v>31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43"/>
    </row>
    <row r="23" spans="2:71" ht="16.5" customHeight="1">
      <c r="B23" s="17"/>
      <c r="C23" s="18"/>
      <c r="D23" s="18"/>
      <c r="E23" s="239" t="s">
        <v>1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18"/>
      <c r="AP23" s="18"/>
      <c r="AQ23" s="18"/>
      <c r="AR23" s="16"/>
      <c r="BE23" s="243"/>
    </row>
    <row r="24" spans="2:7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43"/>
    </row>
    <row r="25" spans="2:71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43"/>
    </row>
    <row r="26" spans="2:71" s="1" customFormat="1" ht="25.9" customHeight="1">
      <c r="B26" s="30"/>
      <c r="C26" s="31"/>
      <c r="D26" s="32" t="s">
        <v>32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45">
        <f>ROUND(AG94,2)</f>
        <v>0</v>
      </c>
      <c r="AL26" s="246"/>
      <c r="AM26" s="246"/>
      <c r="AN26" s="246"/>
      <c r="AO26" s="246"/>
      <c r="AP26" s="31"/>
      <c r="AQ26" s="31"/>
      <c r="AR26" s="34"/>
      <c r="BE26" s="243"/>
    </row>
    <row r="27" spans="2:71" s="1" customFormat="1" ht="6.95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E27" s="243"/>
    </row>
    <row r="28" spans="2:71" s="1" customFormat="1" ht="12.7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240" t="s">
        <v>33</v>
      </c>
      <c r="M28" s="240"/>
      <c r="N28" s="240"/>
      <c r="O28" s="240"/>
      <c r="P28" s="240"/>
      <c r="Q28" s="31"/>
      <c r="R28" s="31"/>
      <c r="S28" s="31"/>
      <c r="T28" s="31"/>
      <c r="U28" s="31"/>
      <c r="V28" s="31"/>
      <c r="W28" s="240" t="s">
        <v>34</v>
      </c>
      <c r="X28" s="240"/>
      <c r="Y28" s="240"/>
      <c r="Z28" s="240"/>
      <c r="AA28" s="240"/>
      <c r="AB28" s="240"/>
      <c r="AC28" s="240"/>
      <c r="AD28" s="240"/>
      <c r="AE28" s="240"/>
      <c r="AF28" s="31"/>
      <c r="AG28" s="31"/>
      <c r="AH28" s="31"/>
      <c r="AI28" s="31"/>
      <c r="AJ28" s="31"/>
      <c r="AK28" s="240" t="s">
        <v>35</v>
      </c>
      <c r="AL28" s="240"/>
      <c r="AM28" s="240"/>
      <c r="AN28" s="240"/>
      <c r="AO28" s="240"/>
      <c r="AP28" s="31"/>
      <c r="AQ28" s="31"/>
      <c r="AR28" s="34"/>
      <c r="BE28" s="243"/>
    </row>
    <row r="29" spans="2:71" s="2" customFormat="1" ht="14.45" customHeight="1">
      <c r="B29" s="35"/>
      <c r="C29" s="36"/>
      <c r="D29" s="25" t="s">
        <v>36</v>
      </c>
      <c r="E29" s="36"/>
      <c r="F29" s="25" t="s">
        <v>37</v>
      </c>
      <c r="G29" s="36"/>
      <c r="H29" s="36"/>
      <c r="I29" s="36"/>
      <c r="J29" s="36"/>
      <c r="K29" s="36"/>
      <c r="L29" s="215">
        <v>0.21</v>
      </c>
      <c r="M29" s="216"/>
      <c r="N29" s="216"/>
      <c r="O29" s="216"/>
      <c r="P29" s="216"/>
      <c r="Q29" s="36"/>
      <c r="R29" s="36"/>
      <c r="S29" s="36"/>
      <c r="T29" s="36"/>
      <c r="U29" s="36"/>
      <c r="V29" s="36"/>
      <c r="W29" s="241">
        <f>ROUND(AZ94, 2)</f>
        <v>0</v>
      </c>
      <c r="X29" s="216"/>
      <c r="Y29" s="216"/>
      <c r="Z29" s="216"/>
      <c r="AA29" s="216"/>
      <c r="AB29" s="216"/>
      <c r="AC29" s="216"/>
      <c r="AD29" s="216"/>
      <c r="AE29" s="216"/>
      <c r="AF29" s="36"/>
      <c r="AG29" s="36"/>
      <c r="AH29" s="36"/>
      <c r="AI29" s="36"/>
      <c r="AJ29" s="36"/>
      <c r="AK29" s="241">
        <f>ROUND(AV94, 2)</f>
        <v>0</v>
      </c>
      <c r="AL29" s="216"/>
      <c r="AM29" s="216"/>
      <c r="AN29" s="216"/>
      <c r="AO29" s="216"/>
      <c r="AP29" s="36"/>
      <c r="AQ29" s="36"/>
      <c r="AR29" s="37"/>
      <c r="BE29" s="244"/>
    </row>
    <row r="30" spans="2:71" s="2" customFormat="1" ht="14.45" customHeight="1">
      <c r="B30" s="35"/>
      <c r="C30" s="36"/>
      <c r="D30" s="36"/>
      <c r="E30" s="36"/>
      <c r="F30" s="25" t="s">
        <v>38</v>
      </c>
      <c r="G30" s="36"/>
      <c r="H30" s="36"/>
      <c r="I30" s="36"/>
      <c r="J30" s="36"/>
      <c r="K30" s="36"/>
      <c r="L30" s="215">
        <v>0.15</v>
      </c>
      <c r="M30" s="216"/>
      <c r="N30" s="216"/>
      <c r="O30" s="216"/>
      <c r="P30" s="216"/>
      <c r="Q30" s="36"/>
      <c r="R30" s="36"/>
      <c r="S30" s="36"/>
      <c r="T30" s="36"/>
      <c r="U30" s="36"/>
      <c r="V30" s="36"/>
      <c r="W30" s="241">
        <f>ROUND(BA94, 2)</f>
        <v>0</v>
      </c>
      <c r="X30" s="216"/>
      <c r="Y30" s="216"/>
      <c r="Z30" s="216"/>
      <c r="AA30" s="216"/>
      <c r="AB30" s="216"/>
      <c r="AC30" s="216"/>
      <c r="AD30" s="216"/>
      <c r="AE30" s="216"/>
      <c r="AF30" s="36"/>
      <c r="AG30" s="36"/>
      <c r="AH30" s="36"/>
      <c r="AI30" s="36"/>
      <c r="AJ30" s="36"/>
      <c r="AK30" s="241">
        <f>ROUND(AW94, 2)</f>
        <v>0</v>
      </c>
      <c r="AL30" s="216"/>
      <c r="AM30" s="216"/>
      <c r="AN30" s="216"/>
      <c r="AO30" s="216"/>
      <c r="AP30" s="36"/>
      <c r="AQ30" s="36"/>
      <c r="AR30" s="37"/>
      <c r="BE30" s="244"/>
    </row>
    <row r="31" spans="2:71" s="2" customFormat="1" ht="14.45" hidden="1" customHeight="1">
      <c r="B31" s="35"/>
      <c r="C31" s="36"/>
      <c r="D31" s="36"/>
      <c r="E31" s="36"/>
      <c r="F31" s="25" t="s">
        <v>39</v>
      </c>
      <c r="G31" s="36"/>
      <c r="H31" s="36"/>
      <c r="I31" s="36"/>
      <c r="J31" s="36"/>
      <c r="K31" s="36"/>
      <c r="L31" s="215">
        <v>0.21</v>
      </c>
      <c r="M31" s="216"/>
      <c r="N31" s="216"/>
      <c r="O31" s="216"/>
      <c r="P31" s="216"/>
      <c r="Q31" s="36"/>
      <c r="R31" s="36"/>
      <c r="S31" s="36"/>
      <c r="T31" s="36"/>
      <c r="U31" s="36"/>
      <c r="V31" s="36"/>
      <c r="W31" s="241">
        <f>ROUND(BB94, 2)</f>
        <v>0</v>
      </c>
      <c r="X31" s="216"/>
      <c r="Y31" s="216"/>
      <c r="Z31" s="216"/>
      <c r="AA31" s="216"/>
      <c r="AB31" s="216"/>
      <c r="AC31" s="216"/>
      <c r="AD31" s="216"/>
      <c r="AE31" s="216"/>
      <c r="AF31" s="36"/>
      <c r="AG31" s="36"/>
      <c r="AH31" s="36"/>
      <c r="AI31" s="36"/>
      <c r="AJ31" s="36"/>
      <c r="AK31" s="241">
        <v>0</v>
      </c>
      <c r="AL31" s="216"/>
      <c r="AM31" s="216"/>
      <c r="AN31" s="216"/>
      <c r="AO31" s="216"/>
      <c r="AP31" s="36"/>
      <c r="AQ31" s="36"/>
      <c r="AR31" s="37"/>
      <c r="BE31" s="244"/>
    </row>
    <row r="32" spans="2:71" s="2" customFormat="1" ht="14.45" hidden="1" customHeight="1">
      <c r="B32" s="35"/>
      <c r="C32" s="36"/>
      <c r="D32" s="36"/>
      <c r="E32" s="36"/>
      <c r="F32" s="25" t="s">
        <v>40</v>
      </c>
      <c r="G32" s="36"/>
      <c r="H32" s="36"/>
      <c r="I32" s="36"/>
      <c r="J32" s="36"/>
      <c r="K32" s="36"/>
      <c r="L32" s="215">
        <v>0.15</v>
      </c>
      <c r="M32" s="216"/>
      <c r="N32" s="216"/>
      <c r="O32" s="216"/>
      <c r="P32" s="216"/>
      <c r="Q32" s="36"/>
      <c r="R32" s="36"/>
      <c r="S32" s="36"/>
      <c r="T32" s="36"/>
      <c r="U32" s="36"/>
      <c r="V32" s="36"/>
      <c r="W32" s="241">
        <f>ROUND(BC94, 2)</f>
        <v>0</v>
      </c>
      <c r="X32" s="216"/>
      <c r="Y32" s="216"/>
      <c r="Z32" s="216"/>
      <c r="AA32" s="216"/>
      <c r="AB32" s="216"/>
      <c r="AC32" s="216"/>
      <c r="AD32" s="216"/>
      <c r="AE32" s="216"/>
      <c r="AF32" s="36"/>
      <c r="AG32" s="36"/>
      <c r="AH32" s="36"/>
      <c r="AI32" s="36"/>
      <c r="AJ32" s="36"/>
      <c r="AK32" s="241">
        <v>0</v>
      </c>
      <c r="AL32" s="216"/>
      <c r="AM32" s="216"/>
      <c r="AN32" s="216"/>
      <c r="AO32" s="216"/>
      <c r="AP32" s="36"/>
      <c r="AQ32" s="36"/>
      <c r="AR32" s="37"/>
      <c r="BE32" s="244"/>
    </row>
    <row r="33" spans="2:57" s="2" customFormat="1" ht="14.45" hidden="1" customHeight="1">
      <c r="B33" s="35"/>
      <c r="C33" s="36"/>
      <c r="D33" s="36"/>
      <c r="E33" s="36"/>
      <c r="F33" s="25" t="s">
        <v>41</v>
      </c>
      <c r="G33" s="36"/>
      <c r="H33" s="36"/>
      <c r="I33" s="36"/>
      <c r="J33" s="36"/>
      <c r="K33" s="36"/>
      <c r="L33" s="215">
        <v>0</v>
      </c>
      <c r="M33" s="216"/>
      <c r="N33" s="216"/>
      <c r="O33" s="216"/>
      <c r="P33" s="216"/>
      <c r="Q33" s="36"/>
      <c r="R33" s="36"/>
      <c r="S33" s="36"/>
      <c r="T33" s="36"/>
      <c r="U33" s="36"/>
      <c r="V33" s="36"/>
      <c r="W33" s="241">
        <f>ROUND(BD94, 2)</f>
        <v>0</v>
      </c>
      <c r="X33" s="216"/>
      <c r="Y33" s="216"/>
      <c r="Z33" s="216"/>
      <c r="AA33" s="216"/>
      <c r="AB33" s="216"/>
      <c r="AC33" s="216"/>
      <c r="AD33" s="216"/>
      <c r="AE33" s="216"/>
      <c r="AF33" s="36"/>
      <c r="AG33" s="36"/>
      <c r="AH33" s="36"/>
      <c r="AI33" s="36"/>
      <c r="AJ33" s="36"/>
      <c r="AK33" s="241">
        <v>0</v>
      </c>
      <c r="AL33" s="216"/>
      <c r="AM33" s="216"/>
      <c r="AN33" s="216"/>
      <c r="AO33" s="216"/>
      <c r="AP33" s="36"/>
      <c r="AQ33" s="36"/>
      <c r="AR33" s="37"/>
      <c r="BE33" s="244"/>
    </row>
    <row r="34" spans="2:57" s="1" customFormat="1" ht="6.95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  <c r="BE34" s="243"/>
    </row>
    <row r="35" spans="2:57" s="1" customFormat="1" ht="25.9" customHeight="1">
      <c r="B35" s="30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18" t="s">
        <v>44</v>
      </c>
      <c r="Y35" s="219"/>
      <c r="Z35" s="219"/>
      <c r="AA35" s="219"/>
      <c r="AB35" s="219"/>
      <c r="AC35" s="40"/>
      <c r="AD35" s="40"/>
      <c r="AE35" s="40"/>
      <c r="AF35" s="40"/>
      <c r="AG35" s="40"/>
      <c r="AH35" s="40"/>
      <c r="AI35" s="40"/>
      <c r="AJ35" s="40"/>
      <c r="AK35" s="220">
        <f>SUM(AK26:AK33)</f>
        <v>0</v>
      </c>
      <c r="AL35" s="219"/>
      <c r="AM35" s="219"/>
      <c r="AN35" s="219"/>
      <c r="AO35" s="221"/>
      <c r="AP35" s="38"/>
      <c r="AQ35" s="38"/>
      <c r="AR35" s="34"/>
    </row>
    <row r="36" spans="2:57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2:57" s="1" customFormat="1" ht="14.4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4"/>
    </row>
    <row r="38" spans="2:57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57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57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57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57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57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57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57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57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57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57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5" customHeight="1">
      <c r="B49" s="30"/>
      <c r="C49" s="31"/>
      <c r="D49" s="42" t="s">
        <v>45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46</v>
      </c>
      <c r="AI49" s="43"/>
      <c r="AJ49" s="43"/>
      <c r="AK49" s="43"/>
      <c r="AL49" s="43"/>
      <c r="AM49" s="43"/>
      <c r="AN49" s="43"/>
      <c r="AO49" s="43"/>
      <c r="AP49" s="31"/>
      <c r="AQ49" s="31"/>
      <c r="AR49" s="34"/>
    </row>
    <row r="50" spans="2:44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.75">
      <c r="B60" s="30"/>
      <c r="C60" s="31"/>
      <c r="D60" s="44" t="s">
        <v>47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4" t="s">
        <v>48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4" t="s">
        <v>47</v>
      </c>
      <c r="AI60" s="33"/>
      <c r="AJ60" s="33"/>
      <c r="AK60" s="33"/>
      <c r="AL60" s="33"/>
      <c r="AM60" s="44" t="s">
        <v>48</v>
      </c>
      <c r="AN60" s="33"/>
      <c r="AO60" s="33"/>
      <c r="AP60" s="31"/>
      <c r="AQ60" s="31"/>
      <c r="AR60" s="34"/>
    </row>
    <row r="61" spans="2:44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.75">
      <c r="B64" s="30"/>
      <c r="C64" s="31"/>
      <c r="D64" s="42" t="s">
        <v>49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50</v>
      </c>
      <c r="AI64" s="43"/>
      <c r="AJ64" s="43"/>
      <c r="AK64" s="43"/>
      <c r="AL64" s="43"/>
      <c r="AM64" s="43"/>
      <c r="AN64" s="43"/>
      <c r="AO64" s="43"/>
      <c r="AP64" s="31"/>
      <c r="AQ64" s="31"/>
      <c r="AR64" s="34"/>
    </row>
    <row r="65" spans="2:44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.75">
      <c r="B75" s="30"/>
      <c r="C75" s="31"/>
      <c r="D75" s="44" t="s">
        <v>47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4" t="s">
        <v>48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4" t="s">
        <v>47</v>
      </c>
      <c r="AI75" s="33"/>
      <c r="AJ75" s="33"/>
      <c r="AK75" s="33"/>
      <c r="AL75" s="33"/>
      <c r="AM75" s="44" t="s">
        <v>48</v>
      </c>
      <c r="AN75" s="33"/>
      <c r="AO75" s="33"/>
      <c r="AP75" s="31"/>
      <c r="AQ75" s="31"/>
      <c r="AR75" s="34"/>
    </row>
    <row r="76" spans="2:44" s="1" customFormat="1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4"/>
    </row>
    <row r="77" spans="2:44" s="1" customFormat="1" ht="6.9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4"/>
    </row>
    <row r="81" spans="1:91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4"/>
    </row>
    <row r="82" spans="1:91" s="1" customFormat="1" ht="24.95" customHeight="1">
      <c r="B82" s="30"/>
      <c r="C82" s="19" t="s">
        <v>51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4"/>
    </row>
    <row r="83" spans="1:91" s="1" customFormat="1" ht="6.95" customHeight="1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4"/>
    </row>
    <row r="84" spans="1:91" s="3" customFormat="1" ht="12" customHeight="1">
      <c r="B84" s="49"/>
      <c r="C84" s="25" t="s">
        <v>13</v>
      </c>
      <c r="D84" s="50"/>
      <c r="E84" s="50"/>
      <c r="F84" s="50"/>
      <c r="G84" s="50"/>
      <c r="H84" s="50"/>
      <c r="I84" s="50"/>
      <c r="J84" s="50"/>
      <c r="K84" s="50"/>
      <c r="L84" s="50" t="str">
        <f>K5</f>
        <v>2019/017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1"/>
    </row>
    <row r="85" spans="1:91" s="4" customFormat="1" ht="36.950000000000003" customHeight="1">
      <c r="B85" s="52"/>
      <c r="C85" s="53" t="s">
        <v>16</v>
      </c>
      <c r="D85" s="54"/>
      <c r="E85" s="54"/>
      <c r="F85" s="54"/>
      <c r="G85" s="54"/>
      <c r="H85" s="54"/>
      <c r="I85" s="54"/>
      <c r="J85" s="54"/>
      <c r="K85" s="54"/>
      <c r="L85" s="231" t="str">
        <f>K6</f>
        <v>Rekonstrukce objektu budova J Psychyatrická nemocnice Horní Beřkovice kontrolní rozpočet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54"/>
      <c r="AQ85" s="54"/>
      <c r="AR85" s="55"/>
    </row>
    <row r="86" spans="1:91" s="1" customFormat="1" ht="6.9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4"/>
    </row>
    <row r="87" spans="1:91" s="1" customFormat="1" ht="12" customHeight="1">
      <c r="B87" s="30"/>
      <c r="C87" s="25" t="s">
        <v>20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5" t="s">
        <v>22</v>
      </c>
      <c r="AJ87" s="31"/>
      <c r="AK87" s="31"/>
      <c r="AL87" s="31"/>
      <c r="AM87" s="233">
        <f>IF(AN8= "","",AN8)</f>
        <v>2019</v>
      </c>
      <c r="AN87" s="233"/>
      <c r="AO87" s="31"/>
      <c r="AP87" s="31"/>
      <c r="AQ87" s="31"/>
      <c r="AR87" s="34"/>
    </row>
    <row r="88" spans="1:91" s="1" customFormat="1" ht="6.95" customHeight="1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4"/>
    </row>
    <row r="89" spans="1:91" s="1" customFormat="1" ht="15.2" customHeight="1">
      <c r="B89" s="30"/>
      <c r="C89" s="25" t="s">
        <v>23</v>
      </c>
      <c r="D89" s="31"/>
      <c r="E89" s="31"/>
      <c r="F89" s="31"/>
      <c r="G89" s="31"/>
      <c r="H89" s="31"/>
      <c r="I89" s="31"/>
      <c r="J89" s="31"/>
      <c r="K89" s="31"/>
      <c r="L89" s="50" t="str">
        <f>IF(E11= 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5" t="s">
        <v>28</v>
      </c>
      <c r="AJ89" s="31"/>
      <c r="AK89" s="31"/>
      <c r="AL89" s="31"/>
      <c r="AM89" s="229" t="str">
        <f>IF(E17="","",E17)</f>
        <v xml:space="preserve"> </v>
      </c>
      <c r="AN89" s="230"/>
      <c r="AO89" s="230"/>
      <c r="AP89" s="230"/>
      <c r="AQ89" s="31"/>
      <c r="AR89" s="34"/>
      <c r="AS89" s="223" t="s">
        <v>52</v>
      </c>
      <c r="AT89" s="224"/>
      <c r="AU89" s="58"/>
      <c r="AV89" s="58"/>
      <c r="AW89" s="58"/>
      <c r="AX89" s="58"/>
      <c r="AY89" s="58"/>
      <c r="AZ89" s="58"/>
      <c r="BA89" s="58"/>
      <c r="BB89" s="58"/>
      <c r="BC89" s="58"/>
      <c r="BD89" s="59"/>
    </row>
    <row r="90" spans="1:91" s="1" customFormat="1" ht="15.2" customHeight="1">
      <c r="B90" s="30"/>
      <c r="C90" s="25" t="s">
        <v>26</v>
      </c>
      <c r="D90" s="31"/>
      <c r="E90" s="31"/>
      <c r="F90" s="31"/>
      <c r="G90" s="31"/>
      <c r="H90" s="31"/>
      <c r="I90" s="31"/>
      <c r="J90" s="31"/>
      <c r="K90" s="31"/>
      <c r="L90" s="50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5" t="s">
        <v>30</v>
      </c>
      <c r="AJ90" s="31"/>
      <c r="AK90" s="31"/>
      <c r="AL90" s="31"/>
      <c r="AM90" s="229" t="str">
        <f>IF(E20="","",E20)</f>
        <v xml:space="preserve"> </v>
      </c>
      <c r="AN90" s="230"/>
      <c r="AO90" s="230"/>
      <c r="AP90" s="230"/>
      <c r="AQ90" s="31"/>
      <c r="AR90" s="34"/>
      <c r="AS90" s="225"/>
      <c r="AT90" s="226"/>
      <c r="AU90" s="60"/>
      <c r="AV90" s="60"/>
      <c r="AW90" s="60"/>
      <c r="AX90" s="60"/>
      <c r="AY90" s="60"/>
      <c r="AZ90" s="60"/>
      <c r="BA90" s="60"/>
      <c r="BB90" s="60"/>
      <c r="BC90" s="60"/>
      <c r="BD90" s="61"/>
    </row>
    <row r="91" spans="1:91" s="1" customFormat="1" ht="10.9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4"/>
      <c r="AS91" s="227"/>
      <c r="AT91" s="228"/>
      <c r="AU91" s="62"/>
      <c r="AV91" s="62"/>
      <c r="AW91" s="62"/>
      <c r="AX91" s="62"/>
      <c r="AY91" s="62"/>
      <c r="AZ91" s="62"/>
      <c r="BA91" s="62"/>
      <c r="BB91" s="62"/>
      <c r="BC91" s="62"/>
      <c r="BD91" s="63"/>
    </row>
    <row r="92" spans="1:91" s="1" customFormat="1" ht="29.25" customHeight="1">
      <c r="B92" s="30"/>
      <c r="C92" s="217" t="s">
        <v>53</v>
      </c>
      <c r="D92" s="212"/>
      <c r="E92" s="212"/>
      <c r="F92" s="212"/>
      <c r="G92" s="212"/>
      <c r="H92" s="64"/>
      <c r="I92" s="213" t="s">
        <v>54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1" t="s">
        <v>55</v>
      </c>
      <c r="AH92" s="212"/>
      <c r="AI92" s="212"/>
      <c r="AJ92" s="212"/>
      <c r="AK92" s="212"/>
      <c r="AL92" s="212"/>
      <c r="AM92" s="212"/>
      <c r="AN92" s="213" t="s">
        <v>56</v>
      </c>
      <c r="AO92" s="212"/>
      <c r="AP92" s="214"/>
      <c r="AQ92" s="65" t="s">
        <v>57</v>
      </c>
      <c r="AR92" s="34"/>
      <c r="AS92" s="66" t="s">
        <v>58</v>
      </c>
      <c r="AT92" s="67" t="s">
        <v>59</v>
      </c>
      <c r="AU92" s="67" t="s">
        <v>60</v>
      </c>
      <c r="AV92" s="67" t="s">
        <v>61</v>
      </c>
      <c r="AW92" s="67" t="s">
        <v>62</v>
      </c>
      <c r="AX92" s="67" t="s">
        <v>63</v>
      </c>
      <c r="AY92" s="67" t="s">
        <v>64</v>
      </c>
      <c r="AZ92" s="67" t="s">
        <v>65</v>
      </c>
      <c r="BA92" s="67" t="s">
        <v>66</v>
      </c>
      <c r="BB92" s="67" t="s">
        <v>67</v>
      </c>
      <c r="BC92" s="67" t="s">
        <v>68</v>
      </c>
      <c r="BD92" s="68" t="s">
        <v>69</v>
      </c>
    </row>
    <row r="93" spans="1:91" s="1" customFormat="1" ht="10.9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</row>
    <row r="94" spans="1:91" s="5" customFormat="1" ht="32.450000000000003" customHeight="1">
      <c r="B94" s="72"/>
      <c r="C94" s="73" t="s">
        <v>70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09">
        <f>ROUND(SUM(AG95:AG96),2)</f>
        <v>0</v>
      </c>
      <c r="AH94" s="209"/>
      <c r="AI94" s="209"/>
      <c r="AJ94" s="209"/>
      <c r="AK94" s="209"/>
      <c r="AL94" s="209"/>
      <c r="AM94" s="209"/>
      <c r="AN94" s="210">
        <f>SUM(AG94,AT94)</f>
        <v>0</v>
      </c>
      <c r="AO94" s="210"/>
      <c r="AP94" s="210"/>
      <c r="AQ94" s="76" t="s">
        <v>1</v>
      </c>
      <c r="AR94" s="77"/>
      <c r="AS94" s="78">
        <f>ROUND(SUM(AS95:AS96),2)</f>
        <v>0</v>
      </c>
      <c r="AT94" s="79">
        <f>ROUND(SUM(AV94:AW94),2)</f>
        <v>0</v>
      </c>
      <c r="AU94" s="80">
        <f>ROUND(SUM(AU95:AU96),5)</f>
        <v>0</v>
      </c>
      <c r="AV94" s="79">
        <f>ROUND(AZ94*L29,2)</f>
        <v>0</v>
      </c>
      <c r="AW94" s="79">
        <f>ROUND(BA94*L30,2)</f>
        <v>0</v>
      </c>
      <c r="AX94" s="79">
        <f>ROUND(BB94*L29,2)</f>
        <v>0</v>
      </c>
      <c r="AY94" s="79">
        <f>ROUND(BC94*L30,2)</f>
        <v>0</v>
      </c>
      <c r="AZ94" s="79">
        <f>ROUND(SUM(AZ95:AZ96),2)</f>
        <v>0</v>
      </c>
      <c r="BA94" s="79">
        <f>ROUND(SUM(BA95:BA96),2)</f>
        <v>0</v>
      </c>
      <c r="BB94" s="79">
        <f>ROUND(SUM(BB95:BB96),2)</f>
        <v>0</v>
      </c>
      <c r="BC94" s="79">
        <f>ROUND(SUM(BC95:BC96),2)</f>
        <v>0</v>
      </c>
      <c r="BD94" s="81">
        <f>ROUND(SUM(BD95:BD96),2)</f>
        <v>0</v>
      </c>
      <c r="BS94" s="82" t="s">
        <v>71</v>
      </c>
      <c r="BT94" s="82" t="s">
        <v>72</v>
      </c>
      <c r="BU94" s="83" t="s">
        <v>73</v>
      </c>
      <c r="BV94" s="82" t="s">
        <v>74</v>
      </c>
      <c r="BW94" s="82" t="s">
        <v>5</v>
      </c>
      <c r="BX94" s="82" t="s">
        <v>75</v>
      </c>
      <c r="CL94" s="82" t="s">
        <v>1</v>
      </c>
    </row>
    <row r="95" spans="1:91" s="6" customFormat="1" ht="27" customHeight="1">
      <c r="A95" s="84" t="s">
        <v>76</v>
      </c>
      <c r="B95" s="85"/>
      <c r="C95" s="86"/>
      <c r="D95" s="208" t="s">
        <v>77</v>
      </c>
      <c r="E95" s="208"/>
      <c r="F95" s="208"/>
      <c r="G95" s="208"/>
      <c r="H95" s="208"/>
      <c r="I95" s="87"/>
      <c r="J95" s="208" t="s">
        <v>78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6">
        <f>'2019-017-a - Šikmé střechy'!J30</f>
        <v>0</v>
      </c>
      <c r="AH95" s="207"/>
      <c r="AI95" s="207"/>
      <c r="AJ95" s="207"/>
      <c r="AK95" s="207"/>
      <c r="AL95" s="207"/>
      <c r="AM95" s="207"/>
      <c r="AN95" s="206">
        <f>SUM(AG95,AT95)</f>
        <v>0</v>
      </c>
      <c r="AO95" s="207"/>
      <c r="AP95" s="207"/>
      <c r="AQ95" s="88" t="s">
        <v>79</v>
      </c>
      <c r="AR95" s="89"/>
      <c r="AS95" s="90">
        <v>0</v>
      </c>
      <c r="AT95" s="91">
        <f>ROUND(SUM(AV95:AW95),2)</f>
        <v>0</v>
      </c>
      <c r="AU95" s="92">
        <f>'2019-017-a - Šikmé střechy'!P124</f>
        <v>0</v>
      </c>
      <c r="AV95" s="91">
        <f>'2019-017-a - Šikmé střechy'!J33</f>
        <v>0</v>
      </c>
      <c r="AW95" s="91">
        <f>'2019-017-a - Šikmé střechy'!J34</f>
        <v>0</v>
      </c>
      <c r="AX95" s="91">
        <f>'2019-017-a - Šikmé střechy'!J35</f>
        <v>0</v>
      </c>
      <c r="AY95" s="91">
        <f>'2019-017-a - Šikmé střechy'!J36</f>
        <v>0</v>
      </c>
      <c r="AZ95" s="91">
        <f>'2019-017-a - Šikmé střechy'!F33</f>
        <v>0</v>
      </c>
      <c r="BA95" s="91">
        <f>'2019-017-a - Šikmé střechy'!F34</f>
        <v>0</v>
      </c>
      <c r="BB95" s="91">
        <f>'2019-017-a - Šikmé střechy'!F35</f>
        <v>0</v>
      </c>
      <c r="BC95" s="91">
        <f>'2019-017-a - Šikmé střechy'!F36</f>
        <v>0</v>
      </c>
      <c r="BD95" s="93">
        <f>'2019-017-a - Šikmé střechy'!F37</f>
        <v>0</v>
      </c>
      <c r="BT95" s="94" t="s">
        <v>80</v>
      </c>
      <c r="BV95" s="94" t="s">
        <v>74</v>
      </c>
      <c r="BW95" s="94" t="s">
        <v>81</v>
      </c>
      <c r="BX95" s="94" t="s">
        <v>5</v>
      </c>
      <c r="CL95" s="94" t="s">
        <v>1</v>
      </c>
      <c r="CM95" s="94" t="s">
        <v>82</v>
      </c>
    </row>
    <row r="96" spans="1:91" s="6" customFormat="1" ht="27" customHeight="1">
      <c r="A96" s="84" t="s">
        <v>76</v>
      </c>
      <c r="B96" s="85"/>
      <c r="C96" s="86"/>
      <c r="D96" s="208" t="s">
        <v>83</v>
      </c>
      <c r="E96" s="208"/>
      <c r="F96" s="208"/>
      <c r="G96" s="208"/>
      <c r="H96" s="208"/>
      <c r="I96" s="87"/>
      <c r="J96" s="208" t="s">
        <v>84</v>
      </c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6">
        <f>'2019-017-b - Ploché střechy'!J30</f>
        <v>0</v>
      </c>
      <c r="AH96" s="207"/>
      <c r="AI96" s="207"/>
      <c r="AJ96" s="207"/>
      <c r="AK96" s="207"/>
      <c r="AL96" s="207"/>
      <c r="AM96" s="207"/>
      <c r="AN96" s="206">
        <f>SUM(AG96,AT96)</f>
        <v>0</v>
      </c>
      <c r="AO96" s="207"/>
      <c r="AP96" s="207"/>
      <c r="AQ96" s="88" t="s">
        <v>79</v>
      </c>
      <c r="AR96" s="89"/>
      <c r="AS96" s="95">
        <v>0</v>
      </c>
      <c r="AT96" s="96">
        <f>ROUND(SUM(AV96:AW96),2)</f>
        <v>0</v>
      </c>
      <c r="AU96" s="97">
        <f>'2019-017-b - Ploché střechy'!P126</f>
        <v>0</v>
      </c>
      <c r="AV96" s="96">
        <f>'2019-017-b - Ploché střechy'!J33</f>
        <v>0</v>
      </c>
      <c r="AW96" s="96">
        <f>'2019-017-b - Ploché střechy'!J34</f>
        <v>0</v>
      </c>
      <c r="AX96" s="96">
        <f>'2019-017-b - Ploché střechy'!J35</f>
        <v>0</v>
      </c>
      <c r="AY96" s="96">
        <f>'2019-017-b - Ploché střechy'!J36</f>
        <v>0</v>
      </c>
      <c r="AZ96" s="96">
        <f>'2019-017-b - Ploché střechy'!F33</f>
        <v>0</v>
      </c>
      <c r="BA96" s="96">
        <f>'2019-017-b - Ploché střechy'!F34</f>
        <v>0</v>
      </c>
      <c r="BB96" s="96">
        <f>'2019-017-b - Ploché střechy'!F35</f>
        <v>0</v>
      </c>
      <c r="BC96" s="96">
        <f>'2019-017-b - Ploché střechy'!F36</f>
        <v>0</v>
      </c>
      <c r="BD96" s="98">
        <f>'2019-017-b - Ploché střechy'!F37</f>
        <v>0</v>
      </c>
      <c r="BT96" s="94" t="s">
        <v>80</v>
      </c>
      <c r="BV96" s="94" t="s">
        <v>74</v>
      </c>
      <c r="BW96" s="94" t="s">
        <v>85</v>
      </c>
      <c r="BX96" s="94" t="s">
        <v>5</v>
      </c>
      <c r="CL96" s="94" t="s">
        <v>1</v>
      </c>
      <c r="CM96" s="94" t="s">
        <v>82</v>
      </c>
    </row>
    <row r="97" spans="2:44" s="1" customFormat="1" ht="30" customHeight="1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4"/>
    </row>
    <row r="98" spans="2:44" s="1" customFormat="1" ht="6.95" customHeight="1"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34"/>
    </row>
  </sheetData>
  <sheetProtection algorithmName="SHA-512" hashValue="YbD2nqmU+gtYwoCvdGS0RfQ/UT90b+kkug+q/HW/jXfTfURE25p+aHorg7hwRLaywhQfyG4MRG1dgxzyasjrKw==" saltValue="xrrz9MQeEyni10yOTctXvOG1cr88IJlqQi9mKTOd48wPAkz9BWx75R1WW2XJEuoeJgk8YSju/qMJM1rYEshQ9w==" spinCount="100000" sheet="1" objects="1" scenarios="1" formatColumns="0" formatRows="0"/>
  <mergeCells count="46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C92:G92"/>
    <mergeCell ref="I92:AF92"/>
    <mergeCell ref="X35:AB35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2019-017-a - Šikmé střechy'!C2" display="/"/>
    <hyperlink ref="A96" location="'2019-017-b - Ploché střechy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4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3" t="s">
        <v>81</v>
      </c>
    </row>
    <row r="3" spans="2:46" ht="6.95" customHeight="1">
      <c r="B3" s="100"/>
      <c r="C3" s="101"/>
      <c r="D3" s="101"/>
      <c r="E3" s="101"/>
      <c r="F3" s="101"/>
      <c r="G3" s="101"/>
      <c r="H3" s="101"/>
      <c r="I3" s="102"/>
      <c r="J3" s="101"/>
      <c r="K3" s="101"/>
      <c r="L3" s="16"/>
      <c r="AT3" s="13" t="s">
        <v>82</v>
      </c>
    </row>
    <row r="4" spans="2:46" ht="24.95" customHeight="1">
      <c r="B4" s="16"/>
      <c r="D4" s="103" t="s">
        <v>86</v>
      </c>
      <c r="L4" s="16"/>
      <c r="M4" s="104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5" t="s">
        <v>16</v>
      </c>
      <c r="L6" s="16"/>
    </row>
    <row r="7" spans="2:46" ht="16.5" customHeight="1">
      <c r="B7" s="16"/>
      <c r="E7" s="250" t="str">
        <f>'Rekapitulace stavby'!K6</f>
        <v>Rekonstrukce objektu budova J Psychyatrická nemocnice Horní Beřkovice kontrolní rozpočet</v>
      </c>
      <c r="F7" s="251"/>
      <c r="G7" s="251"/>
      <c r="H7" s="251"/>
      <c r="L7" s="16"/>
    </row>
    <row r="8" spans="2:46" s="1" customFormat="1" ht="12" customHeight="1">
      <c r="B8" s="34"/>
      <c r="D8" s="105" t="s">
        <v>87</v>
      </c>
      <c r="I8" s="106"/>
      <c r="L8" s="34"/>
    </row>
    <row r="9" spans="2:46" s="1" customFormat="1" ht="36.950000000000003" customHeight="1">
      <c r="B9" s="34"/>
      <c r="E9" s="252" t="s">
        <v>88</v>
      </c>
      <c r="F9" s="253"/>
      <c r="G9" s="253"/>
      <c r="H9" s="253"/>
      <c r="I9" s="106"/>
      <c r="L9" s="34"/>
    </row>
    <row r="10" spans="2:46" s="1" customFormat="1">
      <c r="B10" s="34"/>
      <c r="I10" s="106"/>
      <c r="L10" s="34"/>
    </row>
    <row r="11" spans="2:46" s="1" customFormat="1" ht="12" customHeight="1">
      <c r="B11" s="34"/>
      <c r="D11" s="105" t="s">
        <v>18</v>
      </c>
      <c r="F11" s="107" t="s">
        <v>1</v>
      </c>
      <c r="I11" s="108" t="s">
        <v>19</v>
      </c>
      <c r="J11" s="107" t="s">
        <v>1</v>
      </c>
      <c r="L11" s="34"/>
    </row>
    <row r="12" spans="2:46" s="1" customFormat="1" ht="12" customHeight="1">
      <c r="B12" s="34"/>
      <c r="D12" s="105" t="s">
        <v>20</v>
      </c>
      <c r="F12" s="107" t="s">
        <v>21</v>
      </c>
      <c r="I12" s="108" t="s">
        <v>22</v>
      </c>
      <c r="J12" s="109">
        <f>'Rekapitulace stavby'!AN8</f>
        <v>2019</v>
      </c>
      <c r="L12" s="34"/>
    </row>
    <row r="13" spans="2:46" s="1" customFormat="1" ht="10.9" customHeight="1">
      <c r="B13" s="34"/>
      <c r="I13" s="106"/>
      <c r="L13" s="34"/>
    </row>
    <row r="14" spans="2:46" s="1" customFormat="1" ht="12" customHeight="1">
      <c r="B14" s="34"/>
      <c r="D14" s="105" t="s">
        <v>23</v>
      </c>
      <c r="I14" s="108" t="s">
        <v>24</v>
      </c>
      <c r="J14" s="107" t="str">
        <f>IF('Rekapitulace stavby'!AN10="","",'Rekapitulace stavby'!AN10)</f>
        <v/>
      </c>
      <c r="L14" s="34"/>
    </row>
    <row r="15" spans="2:46" s="1" customFormat="1" ht="18" customHeight="1">
      <c r="B15" s="34"/>
      <c r="E15" s="107" t="str">
        <f>IF('Rekapitulace stavby'!E11="","",'Rekapitulace stavby'!E11)</f>
        <v xml:space="preserve"> </v>
      </c>
      <c r="I15" s="108" t="s">
        <v>25</v>
      </c>
      <c r="J15" s="107" t="str">
        <f>IF('Rekapitulace stavby'!AN11="","",'Rekapitulace stavby'!AN11)</f>
        <v/>
      </c>
      <c r="L15" s="34"/>
    </row>
    <row r="16" spans="2:46" s="1" customFormat="1" ht="6.95" customHeight="1">
      <c r="B16" s="34"/>
      <c r="I16" s="106"/>
      <c r="L16" s="34"/>
    </row>
    <row r="17" spans="2:12" s="1" customFormat="1" ht="12" customHeight="1">
      <c r="B17" s="34"/>
      <c r="D17" s="105" t="s">
        <v>26</v>
      </c>
      <c r="I17" s="108" t="s">
        <v>24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54" t="str">
        <f>'Rekapitulace stavby'!E14</f>
        <v>Vyplň údaj</v>
      </c>
      <c r="F18" s="255"/>
      <c r="G18" s="255"/>
      <c r="H18" s="255"/>
      <c r="I18" s="108" t="s">
        <v>25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106"/>
      <c r="L19" s="34"/>
    </row>
    <row r="20" spans="2:12" s="1" customFormat="1" ht="12" customHeight="1">
      <c r="B20" s="34"/>
      <c r="D20" s="105" t="s">
        <v>28</v>
      </c>
      <c r="I20" s="108" t="s">
        <v>24</v>
      </c>
      <c r="J20" s="107" t="str">
        <f>IF('Rekapitulace stavby'!AN16="","",'Rekapitulace stavby'!AN16)</f>
        <v/>
      </c>
      <c r="L20" s="34"/>
    </row>
    <row r="21" spans="2:12" s="1" customFormat="1" ht="18" customHeight="1">
      <c r="B21" s="34"/>
      <c r="E21" s="107" t="str">
        <f>IF('Rekapitulace stavby'!E17="","",'Rekapitulace stavby'!E17)</f>
        <v xml:space="preserve"> </v>
      </c>
      <c r="I21" s="108" t="s">
        <v>25</v>
      </c>
      <c r="J21" s="107" t="str">
        <f>IF('Rekapitulace stavby'!AN17="","",'Rekapitulace stavby'!AN17)</f>
        <v/>
      </c>
      <c r="L21" s="34"/>
    </row>
    <row r="22" spans="2:12" s="1" customFormat="1" ht="6.95" customHeight="1">
      <c r="B22" s="34"/>
      <c r="I22" s="106"/>
      <c r="L22" s="34"/>
    </row>
    <row r="23" spans="2:12" s="1" customFormat="1" ht="12" customHeight="1">
      <c r="B23" s="34"/>
      <c r="D23" s="105" t="s">
        <v>30</v>
      </c>
      <c r="I23" s="108" t="s">
        <v>24</v>
      </c>
      <c r="J23" s="107" t="str">
        <f>IF('Rekapitulace stavby'!AN19="","",'Rekapitulace stavby'!AN19)</f>
        <v/>
      </c>
      <c r="L23" s="34"/>
    </row>
    <row r="24" spans="2:12" s="1" customFormat="1" ht="18" customHeight="1">
      <c r="B24" s="34"/>
      <c r="E24" s="107" t="str">
        <f>IF('Rekapitulace stavby'!E20="","",'Rekapitulace stavby'!E20)</f>
        <v xml:space="preserve"> </v>
      </c>
      <c r="I24" s="108" t="s">
        <v>25</v>
      </c>
      <c r="J24" s="107" t="str">
        <f>IF('Rekapitulace stavby'!AN20="","",'Rekapitulace stavby'!AN20)</f>
        <v/>
      </c>
      <c r="L24" s="34"/>
    </row>
    <row r="25" spans="2:12" s="1" customFormat="1" ht="6.95" customHeight="1">
      <c r="B25" s="34"/>
      <c r="I25" s="106"/>
      <c r="L25" s="34"/>
    </row>
    <row r="26" spans="2:12" s="1" customFormat="1" ht="12" customHeight="1">
      <c r="B26" s="34"/>
      <c r="D26" s="105" t="s">
        <v>31</v>
      </c>
      <c r="I26" s="106"/>
      <c r="L26" s="34"/>
    </row>
    <row r="27" spans="2:12" s="7" customFormat="1" ht="16.5" customHeight="1">
      <c r="B27" s="110"/>
      <c r="E27" s="256" t="s">
        <v>1</v>
      </c>
      <c r="F27" s="256"/>
      <c r="G27" s="256"/>
      <c r="H27" s="256"/>
      <c r="I27" s="111"/>
      <c r="L27" s="110"/>
    </row>
    <row r="28" spans="2:12" s="1" customFormat="1" ht="6.95" customHeight="1">
      <c r="B28" s="34"/>
      <c r="I28" s="106"/>
      <c r="L28" s="34"/>
    </row>
    <row r="29" spans="2:12" s="1" customFormat="1" ht="6.95" customHeight="1">
      <c r="B29" s="34"/>
      <c r="D29" s="58"/>
      <c r="E29" s="58"/>
      <c r="F29" s="58"/>
      <c r="G29" s="58"/>
      <c r="H29" s="58"/>
      <c r="I29" s="112"/>
      <c r="J29" s="58"/>
      <c r="K29" s="58"/>
      <c r="L29" s="34"/>
    </row>
    <row r="30" spans="2:12" s="1" customFormat="1" ht="25.35" customHeight="1">
      <c r="B30" s="34"/>
      <c r="D30" s="113" t="s">
        <v>32</v>
      </c>
      <c r="I30" s="106"/>
      <c r="J30" s="114">
        <f>ROUND(J124, 2)</f>
        <v>0</v>
      </c>
      <c r="L30" s="34"/>
    </row>
    <row r="31" spans="2:12" s="1" customFormat="1" ht="6.95" customHeight="1">
      <c r="B31" s="34"/>
      <c r="D31" s="58"/>
      <c r="E31" s="58"/>
      <c r="F31" s="58"/>
      <c r="G31" s="58"/>
      <c r="H31" s="58"/>
      <c r="I31" s="112"/>
      <c r="J31" s="58"/>
      <c r="K31" s="58"/>
      <c r="L31" s="34"/>
    </row>
    <row r="32" spans="2:12" s="1" customFormat="1" ht="14.45" customHeight="1">
      <c r="B32" s="34"/>
      <c r="F32" s="115" t="s">
        <v>34</v>
      </c>
      <c r="I32" s="116" t="s">
        <v>33</v>
      </c>
      <c r="J32" s="115" t="s">
        <v>35</v>
      </c>
      <c r="L32" s="34"/>
    </row>
    <row r="33" spans="2:12" s="1" customFormat="1" ht="14.45" customHeight="1">
      <c r="B33" s="34"/>
      <c r="D33" s="117" t="s">
        <v>36</v>
      </c>
      <c r="E33" s="105" t="s">
        <v>37</v>
      </c>
      <c r="F33" s="118">
        <f>ROUND((SUM(BE124:BE193)),  2)</f>
        <v>0</v>
      </c>
      <c r="I33" s="119">
        <v>0.21</v>
      </c>
      <c r="J33" s="118">
        <f>ROUND(((SUM(BE124:BE193))*I33),  2)</f>
        <v>0</v>
      </c>
      <c r="L33" s="34"/>
    </row>
    <row r="34" spans="2:12" s="1" customFormat="1" ht="14.45" customHeight="1">
      <c r="B34" s="34"/>
      <c r="E34" s="105" t="s">
        <v>38</v>
      </c>
      <c r="F34" s="118">
        <f>ROUND((SUM(BF124:BF193)),  2)</f>
        <v>0</v>
      </c>
      <c r="I34" s="119">
        <v>0.15</v>
      </c>
      <c r="J34" s="118">
        <f>ROUND(((SUM(BF124:BF193))*I34),  2)</f>
        <v>0</v>
      </c>
      <c r="L34" s="34"/>
    </row>
    <row r="35" spans="2:12" s="1" customFormat="1" ht="14.45" hidden="1" customHeight="1">
      <c r="B35" s="34"/>
      <c r="E35" s="105" t="s">
        <v>39</v>
      </c>
      <c r="F35" s="118">
        <f>ROUND((SUM(BG124:BG193)),  2)</f>
        <v>0</v>
      </c>
      <c r="I35" s="119">
        <v>0.21</v>
      </c>
      <c r="J35" s="118">
        <f>0</f>
        <v>0</v>
      </c>
      <c r="L35" s="34"/>
    </row>
    <row r="36" spans="2:12" s="1" customFormat="1" ht="14.45" hidden="1" customHeight="1">
      <c r="B36" s="34"/>
      <c r="E36" s="105" t="s">
        <v>40</v>
      </c>
      <c r="F36" s="118">
        <f>ROUND((SUM(BH124:BH193)),  2)</f>
        <v>0</v>
      </c>
      <c r="I36" s="119">
        <v>0.15</v>
      </c>
      <c r="J36" s="118">
        <f>0</f>
        <v>0</v>
      </c>
      <c r="L36" s="34"/>
    </row>
    <row r="37" spans="2:12" s="1" customFormat="1" ht="14.45" hidden="1" customHeight="1">
      <c r="B37" s="34"/>
      <c r="E37" s="105" t="s">
        <v>41</v>
      </c>
      <c r="F37" s="118">
        <f>ROUND((SUM(BI124:BI193)),  2)</f>
        <v>0</v>
      </c>
      <c r="I37" s="119">
        <v>0</v>
      </c>
      <c r="J37" s="118">
        <f>0</f>
        <v>0</v>
      </c>
      <c r="L37" s="34"/>
    </row>
    <row r="38" spans="2:12" s="1" customFormat="1" ht="6.95" customHeight="1">
      <c r="B38" s="34"/>
      <c r="I38" s="106"/>
      <c r="L38" s="34"/>
    </row>
    <row r="39" spans="2:12" s="1" customFormat="1" ht="25.35" customHeight="1">
      <c r="B39" s="34"/>
      <c r="C39" s="120"/>
      <c r="D39" s="121" t="s">
        <v>42</v>
      </c>
      <c r="E39" s="122"/>
      <c r="F39" s="122"/>
      <c r="G39" s="123" t="s">
        <v>43</v>
      </c>
      <c r="H39" s="124" t="s">
        <v>44</v>
      </c>
      <c r="I39" s="125"/>
      <c r="J39" s="126">
        <f>SUM(J30:J37)</f>
        <v>0</v>
      </c>
      <c r="K39" s="127"/>
      <c r="L39" s="34"/>
    </row>
    <row r="40" spans="2:12" s="1" customFormat="1" ht="14.45" customHeight="1">
      <c r="B40" s="34"/>
      <c r="I40" s="106"/>
      <c r="L40" s="34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28" t="s">
        <v>45</v>
      </c>
      <c r="E50" s="129"/>
      <c r="F50" s="129"/>
      <c r="G50" s="128" t="s">
        <v>46</v>
      </c>
      <c r="H50" s="129"/>
      <c r="I50" s="130"/>
      <c r="J50" s="129"/>
      <c r="K50" s="129"/>
      <c r="L50" s="34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34"/>
      <c r="D61" s="131" t="s">
        <v>47</v>
      </c>
      <c r="E61" s="132"/>
      <c r="F61" s="133" t="s">
        <v>48</v>
      </c>
      <c r="G61" s="131" t="s">
        <v>47</v>
      </c>
      <c r="H61" s="132"/>
      <c r="I61" s="134"/>
      <c r="J61" s="135" t="s">
        <v>48</v>
      </c>
      <c r="K61" s="132"/>
      <c r="L61" s="34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34"/>
      <c r="D65" s="128" t="s">
        <v>49</v>
      </c>
      <c r="E65" s="129"/>
      <c r="F65" s="129"/>
      <c r="G65" s="128" t="s">
        <v>50</v>
      </c>
      <c r="H65" s="129"/>
      <c r="I65" s="130"/>
      <c r="J65" s="129"/>
      <c r="K65" s="129"/>
      <c r="L65" s="34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34"/>
      <c r="D76" s="131" t="s">
        <v>47</v>
      </c>
      <c r="E76" s="132"/>
      <c r="F76" s="133" t="s">
        <v>48</v>
      </c>
      <c r="G76" s="131" t="s">
        <v>47</v>
      </c>
      <c r="H76" s="132"/>
      <c r="I76" s="134"/>
      <c r="J76" s="135" t="s">
        <v>48</v>
      </c>
      <c r="K76" s="132"/>
      <c r="L76" s="34"/>
    </row>
    <row r="77" spans="2:12" s="1" customFormat="1" ht="14.45" customHeight="1">
      <c r="B77" s="136"/>
      <c r="C77" s="137"/>
      <c r="D77" s="137"/>
      <c r="E77" s="137"/>
      <c r="F77" s="137"/>
      <c r="G77" s="137"/>
      <c r="H77" s="137"/>
      <c r="I77" s="138"/>
      <c r="J77" s="137"/>
      <c r="K77" s="137"/>
      <c r="L77" s="34"/>
    </row>
    <row r="81" spans="2:47" s="1" customFormat="1" ht="6.95" customHeight="1">
      <c r="B81" s="139"/>
      <c r="C81" s="140"/>
      <c r="D81" s="140"/>
      <c r="E81" s="140"/>
      <c r="F81" s="140"/>
      <c r="G81" s="140"/>
      <c r="H81" s="140"/>
      <c r="I81" s="141"/>
      <c r="J81" s="140"/>
      <c r="K81" s="140"/>
      <c r="L81" s="34"/>
    </row>
    <row r="82" spans="2:47" s="1" customFormat="1" ht="24.95" customHeight="1">
      <c r="B82" s="30"/>
      <c r="C82" s="19" t="s">
        <v>89</v>
      </c>
      <c r="D82" s="31"/>
      <c r="E82" s="31"/>
      <c r="F82" s="31"/>
      <c r="G82" s="31"/>
      <c r="H82" s="31"/>
      <c r="I82" s="106"/>
      <c r="J82" s="31"/>
      <c r="K82" s="31"/>
      <c r="L82" s="34"/>
    </row>
    <row r="83" spans="2:47" s="1" customFormat="1" ht="6.95" customHeight="1">
      <c r="B83" s="30"/>
      <c r="C83" s="31"/>
      <c r="D83" s="31"/>
      <c r="E83" s="31"/>
      <c r="F83" s="31"/>
      <c r="G83" s="31"/>
      <c r="H83" s="31"/>
      <c r="I83" s="106"/>
      <c r="J83" s="31"/>
      <c r="K83" s="31"/>
      <c r="L83" s="34"/>
    </row>
    <row r="84" spans="2:47" s="1" customFormat="1" ht="12" customHeight="1">
      <c r="B84" s="30"/>
      <c r="C84" s="25" t="s">
        <v>16</v>
      </c>
      <c r="D84" s="31"/>
      <c r="E84" s="31"/>
      <c r="F84" s="31"/>
      <c r="G84" s="31"/>
      <c r="H84" s="31"/>
      <c r="I84" s="106"/>
      <c r="J84" s="31"/>
      <c r="K84" s="31"/>
      <c r="L84" s="34"/>
    </row>
    <row r="85" spans="2:47" s="1" customFormat="1" ht="16.5" customHeight="1">
      <c r="B85" s="30"/>
      <c r="C85" s="31"/>
      <c r="D85" s="31"/>
      <c r="E85" s="248" t="str">
        <f>E7</f>
        <v>Rekonstrukce objektu budova J Psychyatrická nemocnice Horní Beřkovice kontrolní rozpočet</v>
      </c>
      <c r="F85" s="249"/>
      <c r="G85" s="249"/>
      <c r="H85" s="249"/>
      <c r="I85" s="106"/>
      <c r="J85" s="31"/>
      <c r="K85" s="31"/>
      <c r="L85" s="34"/>
    </row>
    <row r="86" spans="2:47" s="1" customFormat="1" ht="12" customHeight="1">
      <c r="B86" s="30"/>
      <c r="C86" s="25" t="s">
        <v>87</v>
      </c>
      <c r="D86" s="31"/>
      <c r="E86" s="31"/>
      <c r="F86" s="31"/>
      <c r="G86" s="31"/>
      <c r="H86" s="31"/>
      <c r="I86" s="106"/>
      <c r="J86" s="31"/>
      <c r="K86" s="31"/>
      <c r="L86" s="34"/>
    </row>
    <row r="87" spans="2:47" s="1" customFormat="1" ht="16.5" customHeight="1">
      <c r="B87" s="30"/>
      <c r="C87" s="31"/>
      <c r="D87" s="31"/>
      <c r="E87" s="231" t="str">
        <f>E9</f>
        <v>2019/017/a - Šikmé střechy</v>
      </c>
      <c r="F87" s="247"/>
      <c r="G87" s="247"/>
      <c r="H87" s="247"/>
      <c r="I87" s="106"/>
      <c r="J87" s="31"/>
      <c r="K87" s="31"/>
      <c r="L87" s="34"/>
    </row>
    <row r="88" spans="2:47" s="1" customFormat="1" ht="6.95" customHeight="1">
      <c r="B88" s="30"/>
      <c r="C88" s="31"/>
      <c r="D88" s="31"/>
      <c r="E88" s="31"/>
      <c r="F88" s="31"/>
      <c r="G88" s="31"/>
      <c r="H88" s="31"/>
      <c r="I88" s="106"/>
      <c r="J88" s="31"/>
      <c r="K88" s="31"/>
      <c r="L88" s="34"/>
    </row>
    <row r="89" spans="2:47" s="1" customFormat="1" ht="12" customHeight="1">
      <c r="B89" s="30"/>
      <c r="C89" s="25" t="s">
        <v>20</v>
      </c>
      <c r="D89" s="31"/>
      <c r="E89" s="31"/>
      <c r="F89" s="23" t="str">
        <f>F12</f>
        <v xml:space="preserve"> </v>
      </c>
      <c r="G89" s="31"/>
      <c r="H89" s="31"/>
      <c r="I89" s="108" t="s">
        <v>22</v>
      </c>
      <c r="J89" s="57">
        <f>IF(J12="","",J12)</f>
        <v>2019</v>
      </c>
      <c r="K89" s="31"/>
      <c r="L89" s="34"/>
    </row>
    <row r="90" spans="2:47" s="1" customFormat="1" ht="6.95" customHeight="1">
      <c r="B90" s="30"/>
      <c r="C90" s="31"/>
      <c r="D90" s="31"/>
      <c r="E90" s="31"/>
      <c r="F90" s="31"/>
      <c r="G90" s="31"/>
      <c r="H90" s="31"/>
      <c r="I90" s="106"/>
      <c r="J90" s="31"/>
      <c r="K90" s="31"/>
      <c r="L90" s="34"/>
    </row>
    <row r="91" spans="2:47" s="1" customFormat="1" ht="15.2" customHeight="1">
      <c r="B91" s="30"/>
      <c r="C91" s="25" t="s">
        <v>23</v>
      </c>
      <c r="D91" s="31"/>
      <c r="E91" s="31"/>
      <c r="F91" s="23" t="str">
        <f>E15</f>
        <v xml:space="preserve"> </v>
      </c>
      <c r="G91" s="31"/>
      <c r="H91" s="31"/>
      <c r="I91" s="108" t="s">
        <v>28</v>
      </c>
      <c r="J91" s="28" t="str">
        <f>E21</f>
        <v xml:space="preserve"> </v>
      </c>
      <c r="K91" s="31"/>
      <c r="L91" s="34"/>
    </row>
    <row r="92" spans="2:47" s="1" customFormat="1" ht="15.2" customHeight="1">
      <c r="B92" s="30"/>
      <c r="C92" s="25" t="s">
        <v>26</v>
      </c>
      <c r="D92" s="31"/>
      <c r="E92" s="31"/>
      <c r="F92" s="23" t="str">
        <f>IF(E18="","",E18)</f>
        <v>Vyplň údaj</v>
      </c>
      <c r="G92" s="31"/>
      <c r="H92" s="31"/>
      <c r="I92" s="108" t="s">
        <v>30</v>
      </c>
      <c r="J92" s="28" t="str">
        <f>E24</f>
        <v xml:space="preserve"> </v>
      </c>
      <c r="K92" s="31"/>
      <c r="L92" s="34"/>
    </row>
    <row r="93" spans="2:47" s="1" customFormat="1" ht="10.35" customHeight="1">
      <c r="B93" s="30"/>
      <c r="C93" s="31"/>
      <c r="D93" s="31"/>
      <c r="E93" s="31"/>
      <c r="F93" s="31"/>
      <c r="G93" s="31"/>
      <c r="H93" s="31"/>
      <c r="I93" s="106"/>
      <c r="J93" s="31"/>
      <c r="K93" s="31"/>
      <c r="L93" s="34"/>
    </row>
    <row r="94" spans="2:47" s="1" customFormat="1" ht="29.25" customHeight="1">
      <c r="B94" s="30"/>
      <c r="C94" s="142" t="s">
        <v>90</v>
      </c>
      <c r="D94" s="143"/>
      <c r="E94" s="143"/>
      <c r="F94" s="143"/>
      <c r="G94" s="143"/>
      <c r="H94" s="143"/>
      <c r="I94" s="144"/>
      <c r="J94" s="145" t="s">
        <v>91</v>
      </c>
      <c r="K94" s="143"/>
      <c r="L94" s="34"/>
    </row>
    <row r="95" spans="2:47" s="1" customFormat="1" ht="10.35" customHeight="1">
      <c r="B95" s="30"/>
      <c r="C95" s="31"/>
      <c r="D95" s="31"/>
      <c r="E95" s="31"/>
      <c r="F95" s="31"/>
      <c r="G95" s="31"/>
      <c r="H95" s="31"/>
      <c r="I95" s="106"/>
      <c r="J95" s="31"/>
      <c r="K95" s="31"/>
      <c r="L95" s="34"/>
    </row>
    <row r="96" spans="2:47" s="1" customFormat="1" ht="22.9" customHeight="1">
      <c r="B96" s="30"/>
      <c r="C96" s="146" t="s">
        <v>92</v>
      </c>
      <c r="D96" s="31"/>
      <c r="E96" s="31"/>
      <c r="F96" s="31"/>
      <c r="G96" s="31"/>
      <c r="H96" s="31"/>
      <c r="I96" s="106"/>
      <c r="J96" s="75">
        <f>J124</f>
        <v>0</v>
      </c>
      <c r="K96" s="31"/>
      <c r="L96" s="34"/>
      <c r="AU96" s="13" t="s">
        <v>93</v>
      </c>
    </row>
    <row r="97" spans="2:12" s="8" customFormat="1" ht="24.95" customHeight="1">
      <c r="B97" s="147"/>
      <c r="C97" s="148"/>
      <c r="D97" s="149" t="s">
        <v>94</v>
      </c>
      <c r="E97" s="150"/>
      <c r="F97" s="150"/>
      <c r="G97" s="150"/>
      <c r="H97" s="150"/>
      <c r="I97" s="151"/>
      <c r="J97" s="152">
        <f>J125</f>
        <v>0</v>
      </c>
      <c r="K97" s="148"/>
      <c r="L97" s="153"/>
    </row>
    <row r="98" spans="2:12" s="9" customFormat="1" ht="19.899999999999999" customHeight="1">
      <c r="B98" s="154"/>
      <c r="C98" s="155"/>
      <c r="D98" s="156" t="s">
        <v>95</v>
      </c>
      <c r="E98" s="157"/>
      <c r="F98" s="157"/>
      <c r="G98" s="157"/>
      <c r="H98" s="157"/>
      <c r="I98" s="158"/>
      <c r="J98" s="159">
        <f>J126</f>
        <v>0</v>
      </c>
      <c r="K98" s="155"/>
      <c r="L98" s="160"/>
    </row>
    <row r="99" spans="2:12" s="9" customFormat="1" ht="19.899999999999999" customHeight="1">
      <c r="B99" s="154"/>
      <c r="C99" s="155"/>
      <c r="D99" s="156" t="s">
        <v>96</v>
      </c>
      <c r="E99" s="157"/>
      <c r="F99" s="157"/>
      <c r="G99" s="157"/>
      <c r="H99" s="157"/>
      <c r="I99" s="158"/>
      <c r="J99" s="159">
        <f>J145</f>
        <v>0</v>
      </c>
      <c r="K99" s="155"/>
      <c r="L99" s="160"/>
    </row>
    <row r="100" spans="2:12" s="9" customFormat="1" ht="19.899999999999999" customHeight="1">
      <c r="B100" s="154"/>
      <c r="C100" s="155"/>
      <c r="D100" s="156" t="s">
        <v>97</v>
      </c>
      <c r="E100" s="157"/>
      <c r="F100" s="157"/>
      <c r="G100" s="157"/>
      <c r="H100" s="157"/>
      <c r="I100" s="158"/>
      <c r="J100" s="159">
        <f>J162</f>
        <v>0</v>
      </c>
      <c r="K100" s="155"/>
      <c r="L100" s="160"/>
    </row>
    <row r="101" spans="2:12" s="9" customFormat="1" ht="19.899999999999999" customHeight="1">
      <c r="B101" s="154"/>
      <c r="C101" s="155"/>
      <c r="D101" s="156" t="s">
        <v>98</v>
      </c>
      <c r="E101" s="157"/>
      <c r="F101" s="157"/>
      <c r="G101" s="157"/>
      <c r="H101" s="157"/>
      <c r="I101" s="158"/>
      <c r="J101" s="159">
        <f>J166</f>
        <v>0</v>
      </c>
      <c r="K101" s="155"/>
      <c r="L101" s="160"/>
    </row>
    <row r="102" spans="2:12" s="9" customFormat="1" ht="19.899999999999999" customHeight="1">
      <c r="B102" s="154"/>
      <c r="C102" s="155"/>
      <c r="D102" s="156" t="s">
        <v>99</v>
      </c>
      <c r="E102" s="157"/>
      <c r="F102" s="157"/>
      <c r="G102" s="157"/>
      <c r="H102" s="157"/>
      <c r="I102" s="158"/>
      <c r="J102" s="159">
        <f>J169</f>
        <v>0</v>
      </c>
      <c r="K102" s="155"/>
      <c r="L102" s="160"/>
    </row>
    <row r="103" spans="2:12" s="9" customFormat="1" ht="19.899999999999999" customHeight="1">
      <c r="B103" s="154"/>
      <c r="C103" s="155"/>
      <c r="D103" s="156" t="s">
        <v>100</v>
      </c>
      <c r="E103" s="157"/>
      <c r="F103" s="157"/>
      <c r="G103" s="157"/>
      <c r="H103" s="157"/>
      <c r="I103" s="158"/>
      <c r="J103" s="159">
        <f>J179</f>
        <v>0</v>
      </c>
      <c r="K103" s="155"/>
      <c r="L103" s="160"/>
    </row>
    <row r="104" spans="2:12" s="9" customFormat="1" ht="19.899999999999999" customHeight="1">
      <c r="B104" s="154"/>
      <c r="C104" s="155"/>
      <c r="D104" s="156" t="s">
        <v>101</v>
      </c>
      <c r="E104" s="157"/>
      <c r="F104" s="157"/>
      <c r="G104" s="157"/>
      <c r="H104" s="157"/>
      <c r="I104" s="158"/>
      <c r="J104" s="159">
        <f>J185</f>
        <v>0</v>
      </c>
      <c r="K104" s="155"/>
      <c r="L104" s="160"/>
    </row>
    <row r="105" spans="2:12" s="1" customFormat="1" ht="21.75" customHeight="1">
      <c r="B105" s="30"/>
      <c r="C105" s="31"/>
      <c r="D105" s="31"/>
      <c r="E105" s="31"/>
      <c r="F105" s="31"/>
      <c r="G105" s="31"/>
      <c r="H105" s="31"/>
      <c r="I105" s="106"/>
      <c r="J105" s="31"/>
      <c r="K105" s="31"/>
      <c r="L105" s="34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138"/>
      <c r="J106" s="46"/>
      <c r="K106" s="46"/>
      <c r="L106" s="34"/>
    </row>
    <row r="110" spans="2:12" s="1" customFormat="1" ht="6.95" customHeight="1">
      <c r="B110" s="47"/>
      <c r="C110" s="48"/>
      <c r="D110" s="48"/>
      <c r="E110" s="48"/>
      <c r="F110" s="48"/>
      <c r="G110" s="48"/>
      <c r="H110" s="48"/>
      <c r="I110" s="141"/>
      <c r="J110" s="48"/>
      <c r="K110" s="48"/>
      <c r="L110" s="34"/>
    </row>
    <row r="111" spans="2:12" s="1" customFormat="1" ht="24.95" customHeight="1">
      <c r="B111" s="30"/>
      <c r="C111" s="19" t="s">
        <v>102</v>
      </c>
      <c r="D111" s="31"/>
      <c r="E111" s="31"/>
      <c r="F111" s="31"/>
      <c r="G111" s="31"/>
      <c r="H111" s="31"/>
      <c r="I111" s="106"/>
      <c r="J111" s="31"/>
      <c r="K111" s="31"/>
      <c r="L111" s="34"/>
    </row>
    <row r="112" spans="2:12" s="1" customFormat="1" ht="6.95" customHeight="1">
      <c r="B112" s="30"/>
      <c r="C112" s="31"/>
      <c r="D112" s="31"/>
      <c r="E112" s="31"/>
      <c r="F112" s="31"/>
      <c r="G112" s="31"/>
      <c r="H112" s="31"/>
      <c r="I112" s="106"/>
      <c r="J112" s="31"/>
      <c r="K112" s="31"/>
      <c r="L112" s="34"/>
    </row>
    <row r="113" spans="2:65" s="1" customFormat="1" ht="12" customHeight="1">
      <c r="B113" s="30"/>
      <c r="C113" s="25" t="s">
        <v>16</v>
      </c>
      <c r="D113" s="31"/>
      <c r="E113" s="31"/>
      <c r="F113" s="31"/>
      <c r="G113" s="31"/>
      <c r="H113" s="31"/>
      <c r="I113" s="106"/>
      <c r="J113" s="31"/>
      <c r="K113" s="31"/>
      <c r="L113" s="34"/>
    </row>
    <row r="114" spans="2:65" s="1" customFormat="1" ht="16.5" customHeight="1">
      <c r="B114" s="30"/>
      <c r="C114" s="31"/>
      <c r="D114" s="31"/>
      <c r="E114" s="248" t="str">
        <f>E7</f>
        <v>Rekonstrukce objektu budova J Psychyatrická nemocnice Horní Beřkovice kontrolní rozpočet</v>
      </c>
      <c r="F114" s="249"/>
      <c r="G114" s="249"/>
      <c r="H114" s="249"/>
      <c r="I114" s="106"/>
      <c r="J114" s="31"/>
      <c r="K114" s="31"/>
      <c r="L114" s="34"/>
    </row>
    <row r="115" spans="2:65" s="1" customFormat="1" ht="12" customHeight="1">
      <c r="B115" s="30"/>
      <c r="C115" s="25" t="s">
        <v>87</v>
      </c>
      <c r="D115" s="31"/>
      <c r="E115" s="31"/>
      <c r="F115" s="31"/>
      <c r="G115" s="31"/>
      <c r="H115" s="31"/>
      <c r="I115" s="106"/>
      <c r="J115" s="31"/>
      <c r="K115" s="31"/>
      <c r="L115" s="34"/>
    </row>
    <row r="116" spans="2:65" s="1" customFormat="1" ht="16.5" customHeight="1">
      <c r="B116" s="30"/>
      <c r="C116" s="31"/>
      <c r="D116" s="31"/>
      <c r="E116" s="231" t="str">
        <f>E9</f>
        <v>2019/017/a - Šikmé střechy</v>
      </c>
      <c r="F116" s="247"/>
      <c r="G116" s="247"/>
      <c r="H116" s="247"/>
      <c r="I116" s="106"/>
      <c r="J116" s="31"/>
      <c r="K116" s="31"/>
      <c r="L116" s="34"/>
    </row>
    <row r="117" spans="2:65" s="1" customFormat="1" ht="6.95" customHeight="1">
      <c r="B117" s="30"/>
      <c r="C117" s="31"/>
      <c r="D117" s="31"/>
      <c r="E117" s="31"/>
      <c r="F117" s="31"/>
      <c r="G117" s="31"/>
      <c r="H117" s="31"/>
      <c r="I117" s="106"/>
      <c r="J117" s="31"/>
      <c r="K117" s="31"/>
      <c r="L117" s="34"/>
    </row>
    <row r="118" spans="2:65" s="1" customFormat="1" ht="12" customHeight="1">
      <c r="B118" s="30"/>
      <c r="C118" s="25" t="s">
        <v>20</v>
      </c>
      <c r="D118" s="31"/>
      <c r="E118" s="31"/>
      <c r="F118" s="23" t="str">
        <f>F12</f>
        <v xml:space="preserve"> </v>
      </c>
      <c r="G118" s="31"/>
      <c r="H118" s="31"/>
      <c r="I118" s="108" t="s">
        <v>22</v>
      </c>
      <c r="J118" s="57">
        <f>IF(J12="","",J12)</f>
        <v>2019</v>
      </c>
      <c r="K118" s="31"/>
      <c r="L118" s="34"/>
    </row>
    <row r="119" spans="2:65" s="1" customFormat="1" ht="6.95" customHeight="1">
      <c r="B119" s="30"/>
      <c r="C119" s="31"/>
      <c r="D119" s="31"/>
      <c r="E119" s="31"/>
      <c r="F119" s="31"/>
      <c r="G119" s="31"/>
      <c r="H119" s="31"/>
      <c r="I119" s="106"/>
      <c r="J119" s="31"/>
      <c r="K119" s="31"/>
      <c r="L119" s="34"/>
    </row>
    <row r="120" spans="2:65" s="1" customFormat="1" ht="15.2" customHeight="1">
      <c r="B120" s="30"/>
      <c r="C120" s="25" t="s">
        <v>23</v>
      </c>
      <c r="D120" s="31"/>
      <c r="E120" s="31"/>
      <c r="F120" s="23" t="str">
        <f>E15</f>
        <v xml:space="preserve"> </v>
      </c>
      <c r="G120" s="31"/>
      <c r="H120" s="31"/>
      <c r="I120" s="108" t="s">
        <v>28</v>
      </c>
      <c r="J120" s="28" t="str">
        <f>E21</f>
        <v xml:space="preserve"> </v>
      </c>
      <c r="K120" s="31"/>
      <c r="L120" s="34"/>
    </row>
    <row r="121" spans="2:65" s="1" customFormat="1" ht="15.2" customHeight="1">
      <c r="B121" s="30"/>
      <c r="C121" s="25" t="s">
        <v>26</v>
      </c>
      <c r="D121" s="31"/>
      <c r="E121" s="31"/>
      <c r="F121" s="23" t="str">
        <f>IF(E18="","",E18)</f>
        <v>Vyplň údaj</v>
      </c>
      <c r="G121" s="31"/>
      <c r="H121" s="31"/>
      <c r="I121" s="108" t="s">
        <v>30</v>
      </c>
      <c r="J121" s="28" t="str">
        <f>E24</f>
        <v xml:space="preserve"> </v>
      </c>
      <c r="K121" s="31"/>
      <c r="L121" s="34"/>
    </row>
    <row r="122" spans="2:65" s="1" customFormat="1" ht="10.35" customHeight="1">
      <c r="B122" s="30"/>
      <c r="C122" s="31"/>
      <c r="D122" s="31"/>
      <c r="E122" s="31"/>
      <c r="F122" s="31"/>
      <c r="G122" s="31"/>
      <c r="H122" s="31"/>
      <c r="I122" s="106"/>
      <c r="J122" s="31"/>
      <c r="K122" s="31"/>
      <c r="L122" s="34"/>
    </row>
    <row r="123" spans="2:65" s="10" customFormat="1" ht="29.25" customHeight="1">
      <c r="B123" s="161"/>
      <c r="C123" s="162" t="s">
        <v>103</v>
      </c>
      <c r="D123" s="163" t="s">
        <v>57</v>
      </c>
      <c r="E123" s="163" t="s">
        <v>53</v>
      </c>
      <c r="F123" s="163" t="s">
        <v>54</v>
      </c>
      <c r="G123" s="163" t="s">
        <v>104</v>
      </c>
      <c r="H123" s="163" t="s">
        <v>105</v>
      </c>
      <c r="I123" s="164" t="s">
        <v>106</v>
      </c>
      <c r="J123" s="165" t="s">
        <v>91</v>
      </c>
      <c r="K123" s="166" t="s">
        <v>107</v>
      </c>
      <c r="L123" s="167"/>
      <c r="M123" s="66" t="s">
        <v>1</v>
      </c>
      <c r="N123" s="67" t="s">
        <v>36</v>
      </c>
      <c r="O123" s="67" t="s">
        <v>108</v>
      </c>
      <c r="P123" s="67" t="s">
        <v>109</v>
      </c>
      <c r="Q123" s="67" t="s">
        <v>110</v>
      </c>
      <c r="R123" s="67" t="s">
        <v>111</v>
      </c>
      <c r="S123" s="67" t="s">
        <v>112</v>
      </c>
      <c r="T123" s="68" t="s">
        <v>113</v>
      </c>
    </row>
    <row r="124" spans="2:65" s="1" customFormat="1" ht="22.9" customHeight="1">
      <c r="B124" s="30"/>
      <c r="C124" s="73" t="s">
        <v>114</v>
      </c>
      <c r="D124" s="31"/>
      <c r="E124" s="31"/>
      <c r="F124" s="31"/>
      <c r="G124" s="31"/>
      <c r="H124" s="31"/>
      <c r="I124" s="106"/>
      <c r="J124" s="168">
        <f>BK124</f>
        <v>0</v>
      </c>
      <c r="K124" s="31"/>
      <c r="L124" s="34"/>
      <c r="M124" s="69"/>
      <c r="N124" s="70"/>
      <c r="O124" s="70"/>
      <c r="P124" s="169">
        <f>P125</f>
        <v>0</v>
      </c>
      <c r="Q124" s="70"/>
      <c r="R124" s="169">
        <f>R125</f>
        <v>0</v>
      </c>
      <c r="S124" s="70"/>
      <c r="T124" s="170">
        <f>T125</f>
        <v>0</v>
      </c>
      <c r="AT124" s="13" t="s">
        <v>71</v>
      </c>
      <c r="AU124" s="13" t="s">
        <v>93</v>
      </c>
      <c r="BK124" s="171">
        <f>BK125</f>
        <v>0</v>
      </c>
    </row>
    <row r="125" spans="2:65" s="11" customFormat="1" ht="25.9" customHeight="1">
      <c r="B125" s="172"/>
      <c r="C125" s="173"/>
      <c r="D125" s="174" t="s">
        <v>71</v>
      </c>
      <c r="E125" s="175" t="s">
        <v>115</v>
      </c>
      <c r="F125" s="175" t="s">
        <v>78</v>
      </c>
      <c r="G125" s="173"/>
      <c r="H125" s="173"/>
      <c r="I125" s="176"/>
      <c r="J125" s="177">
        <f>BK125</f>
        <v>0</v>
      </c>
      <c r="K125" s="173"/>
      <c r="L125" s="178"/>
      <c r="M125" s="179"/>
      <c r="N125" s="180"/>
      <c r="O125" s="180"/>
      <c r="P125" s="181">
        <f>P126+P145+P162+P166+P169+P179+P185</f>
        <v>0</v>
      </c>
      <c r="Q125" s="180"/>
      <c r="R125" s="181">
        <f>R126+R145+R162+R166+R169+R179+R185</f>
        <v>0</v>
      </c>
      <c r="S125" s="180"/>
      <c r="T125" s="182">
        <f>T126+T145+T162+T166+T169+T179+T185</f>
        <v>0</v>
      </c>
      <c r="AR125" s="183" t="s">
        <v>80</v>
      </c>
      <c r="AT125" s="184" t="s">
        <v>71</v>
      </c>
      <c r="AU125" s="184" t="s">
        <v>72</v>
      </c>
      <c r="AY125" s="183" t="s">
        <v>116</v>
      </c>
      <c r="BK125" s="185">
        <f>BK126+BK145+BK162+BK166+BK169+BK179+BK185</f>
        <v>0</v>
      </c>
    </row>
    <row r="126" spans="2:65" s="11" customFormat="1" ht="22.9" customHeight="1">
      <c r="B126" s="172"/>
      <c r="C126" s="173"/>
      <c r="D126" s="174" t="s">
        <v>71</v>
      </c>
      <c r="E126" s="186" t="s">
        <v>71</v>
      </c>
      <c r="F126" s="186" t="s">
        <v>117</v>
      </c>
      <c r="G126" s="173"/>
      <c r="H126" s="173"/>
      <c r="I126" s="176"/>
      <c r="J126" s="187">
        <f>BK126</f>
        <v>0</v>
      </c>
      <c r="K126" s="173"/>
      <c r="L126" s="178"/>
      <c r="M126" s="179"/>
      <c r="N126" s="180"/>
      <c r="O126" s="180"/>
      <c r="P126" s="181">
        <f>SUM(P127:P144)</f>
        <v>0</v>
      </c>
      <c r="Q126" s="180"/>
      <c r="R126" s="181">
        <f>SUM(R127:R144)</f>
        <v>0</v>
      </c>
      <c r="S126" s="180"/>
      <c r="T126" s="182">
        <f>SUM(T127:T144)</f>
        <v>0</v>
      </c>
      <c r="AR126" s="183" t="s">
        <v>80</v>
      </c>
      <c r="AT126" s="184" t="s">
        <v>71</v>
      </c>
      <c r="AU126" s="184" t="s">
        <v>80</v>
      </c>
      <c r="AY126" s="183" t="s">
        <v>116</v>
      </c>
      <c r="BK126" s="185">
        <f>SUM(BK127:BK144)</f>
        <v>0</v>
      </c>
    </row>
    <row r="127" spans="2:65" s="1" customFormat="1" ht="16.5" customHeight="1">
      <c r="B127" s="30"/>
      <c r="C127" s="188" t="s">
        <v>80</v>
      </c>
      <c r="D127" s="188" t="s">
        <v>118</v>
      </c>
      <c r="E127" s="189" t="s">
        <v>119</v>
      </c>
      <c r="F127" s="190" t="s">
        <v>120</v>
      </c>
      <c r="G127" s="191" t="s">
        <v>121</v>
      </c>
      <c r="H127" s="192">
        <v>161</v>
      </c>
      <c r="I127" s="193"/>
      <c r="J127" s="194">
        <f t="shared" ref="J127:J144" si="0">ROUND(I127*H127,2)</f>
        <v>0</v>
      </c>
      <c r="K127" s="190" t="s">
        <v>1</v>
      </c>
      <c r="L127" s="34"/>
      <c r="M127" s="195" t="s">
        <v>1</v>
      </c>
      <c r="N127" s="196" t="s">
        <v>37</v>
      </c>
      <c r="O127" s="62"/>
      <c r="P127" s="197">
        <f t="shared" ref="P127:P144" si="1">O127*H127</f>
        <v>0</v>
      </c>
      <c r="Q127" s="197">
        <v>0</v>
      </c>
      <c r="R127" s="197">
        <f t="shared" ref="R127:R144" si="2">Q127*H127</f>
        <v>0</v>
      </c>
      <c r="S127" s="197">
        <v>0</v>
      </c>
      <c r="T127" s="198">
        <f t="shared" ref="T127:T144" si="3">S127*H127</f>
        <v>0</v>
      </c>
      <c r="AR127" s="199" t="s">
        <v>122</v>
      </c>
      <c r="AT127" s="199" t="s">
        <v>118</v>
      </c>
      <c r="AU127" s="199" t="s">
        <v>82</v>
      </c>
      <c r="AY127" s="13" t="s">
        <v>116</v>
      </c>
      <c r="BE127" s="200">
        <f t="shared" ref="BE127:BE144" si="4">IF(N127="základní",J127,0)</f>
        <v>0</v>
      </c>
      <c r="BF127" s="200">
        <f t="shared" ref="BF127:BF144" si="5">IF(N127="snížená",J127,0)</f>
        <v>0</v>
      </c>
      <c r="BG127" s="200">
        <f t="shared" ref="BG127:BG144" si="6">IF(N127="zákl. přenesená",J127,0)</f>
        <v>0</v>
      </c>
      <c r="BH127" s="200">
        <f t="shared" ref="BH127:BH144" si="7">IF(N127="sníž. přenesená",J127,0)</f>
        <v>0</v>
      </c>
      <c r="BI127" s="200">
        <f t="shared" ref="BI127:BI144" si="8">IF(N127="nulová",J127,0)</f>
        <v>0</v>
      </c>
      <c r="BJ127" s="13" t="s">
        <v>80</v>
      </c>
      <c r="BK127" s="200">
        <f t="shared" ref="BK127:BK144" si="9">ROUND(I127*H127,2)</f>
        <v>0</v>
      </c>
      <c r="BL127" s="13" t="s">
        <v>122</v>
      </c>
      <c r="BM127" s="199" t="s">
        <v>82</v>
      </c>
    </row>
    <row r="128" spans="2:65" s="1" customFormat="1" ht="16.5" customHeight="1">
      <c r="B128" s="30"/>
      <c r="C128" s="188" t="s">
        <v>82</v>
      </c>
      <c r="D128" s="188" t="s">
        <v>118</v>
      </c>
      <c r="E128" s="189" t="s">
        <v>123</v>
      </c>
      <c r="F128" s="190" t="s">
        <v>124</v>
      </c>
      <c r="G128" s="191" t="s">
        <v>125</v>
      </c>
      <c r="H128" s="192">
        <v>4</v>
      </c>
      <c r="I128" s="193"/>
      <c r="J128" s="194">
        <f t="shared" si="0"/>
        <v>0</v>
      </c>
      <c r="K128" s="190" t="s">
        <v>1</v>
      </c>
      <c r="L128" s="34"/>
      <c r="M128" s="195" t="s">
        <v>1</v>
      </c>
      <c r="N128" s="196" t="s">
        <v>37</v>
      </c>
      <c r="O128" s="62"/>
      <c r="P128" s="197">
        <f t="shared" si="1"/>
        <v>0</v>
      </c>
      <c r="Q128" s="197">
        <v>0</v>
      </c>
      <c r="R128" s="197">
        <f t="shared" si="2"/>
        <v>0</v>
      </c>
      <c r="S128" s="197">
        <v>0</v>
      </c>
      <c r="T128" s="198">
        <f t="shared" si="3"/>
        <v>0</v>
      </c>
      <c r="AR128" s="199" t="s">
        <v>122</v>
      </c>
      <c r="AT128" s="199" t="s">
        <v>118</v>
      </c>
      <c r="AU128" s="199" t="s">
        <v>82</v>
      </c>
      <c r="AY128" s="13" t="s">
        <v>116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3" t="s">
        <v>80</v>
      </c>
      <c r="BK128" s="200">
        <f t="shared" si="9"/>
        <v>0</v>
      </c>
      <c r="BL128" s="13" t="s">
        <v>122</v>
      </c>
      <c r="BM128" s="199" t="s">
        <v>122</v>
      </c>
    </row>
    <row r="129" spans="2:65" s="1" customFormat="1" ht="16.5" customHeight="1">
      <c r="B129" s="30"/>
      <c r="C129" s="188" t="s">
        <v>126</v>
      </c>
      <c r="D129" s="188" t="s">
        <v>118</v>
      </c>
      <c r="E129" s="189" t="s">
        <v>127</v>
      </c>
      <c r="F129" s="190" t="s">
        <v>128</v>
      </c>
      <c r="G129" s="191" t="s">
        <v>125</v>
      </c>
      <c r="H129" s="192">
        <v>2</v>
      </c>
      <c r="I129" s="193"/>
      <c r="J129" s="194">
        <f t="shared" si="0"/>
        <v>0</v>
      </c>
      <c r="K129" s="190" t="s">
        <v>1</v>
      </c>
      <c r="L129" s="34"/>
      <c r="M129" s="195" t="s">
        <v>1</v>
      </c>
      <c r="N129" s="196" t="s">
        <v>37</v>
      </c>
      <c r="O129" s="62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AR129" s="199" t="s">
        <v>122</v>
      </c>
      <c r="AT129" s="199" t="s">
        <v>118</v>
      </c>
      <c r="AU129" s="199" t="s">
        <v>82</v>
      </c>
      <c r="AY129" s="13" t="s">
        <v>116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3" t="s">
        <v>80</v>
      </c>
      <c r="BK129" s="200">
        <f t="shared" si="9"/>
        <v>0</v>
      </c>
      <c r="BL129" s="13" t="s">
        <v>122</v>
      </c>
      <c r="BM129" s="199" t="s">
        <v>129</v>
      </c>
    </row>
    <row r="130" spans="2:65" s="1" customFormat="1" ht="16.5" customHeight="1">
      <c r="B130" s="30"/>
      <c r="C130" s="188" t="s">
        <v>122</v>
      </c>
      <c r="D130" s="188" t="s">
        <v>118</v>
      </c>
      <c r="E130" s="189" t="s">
        <v>130</v>
      </c>
      <c r="F130" s="190" t="s">
        <v>131</v>
      </c>
      <c r="G130" s="191" t="s">
        <v>125</v>
      </c>
      <c r="H130" s="192">
        <v>31</v>
      </c>
      <c r="I130" s="193"/>
      <c r="J130" s="194">
        <f t="shared" si="0"/>
        <v>0</v>
      </c>
      <c r="K130" s="190" t="s">
        <v>1</v>
      </c>
      <c r="L130" s="34"/>
      <c r="M130" s="195" t="s">
        <v>1</v>
      </c>
      <c r="N130" s="196" t="s">
        <v>37</v>
      </c>
      <c r="O130" s="62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AR130" s="199" t="s">
        <v>122</v>
      </c>
      <c r="AT130" s="199" t="s">
        <v>118</v>
      </c>
      <c r="AU130" s="199" t="s">
        <v>82</v>
      </c>
      <c r="AY130" s="13" t="s">
        <v>116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3" t="s">
        <v>80</v>
      </c>
      <c r="BK130" s="200">
        <f t="shared" si="9"/>
        <v>0</v>
      </c>
      <c r="BL130" s="13" t="s">
        <v>122</v>
      </c>
      <c r="BM130" s="199" t="s">
        <v>132</v>
      </c>
    </row>
    <row r="131" spans="2:65" s="1" customFormat="1" ht="16.5" customHeight="1">
      <c r="B131" s="30"/>
      <c r="C131" s="188" t="s">
        <v>133</v>
      </c>
      <c r="D131" s="188" t="s">
        <v>118</v>
      </c>
      <c r="E131" s="189" t="s">
        <v>134</v>
      </c>
      <c r="F131" s="190" t="s">
        <v>135</v>
      </c>
      <c r="G131" s="191" t="s">
        <v>125</v>
      </c>
      <c r="H131" s="192">
        <v>225</v>
      </c>
      <c r="I131" s="193"/>
      <c r="J131" s="194">
        <f t="shared" si="0"/>
        <v>0</v>
      </c>
      <c r="K131" s="190" t="s">
        <v>1</v>
      </c>
      <c r="L131" s="34"/>
      <c r="M131" s="195" t="s">
        <v>1</v>
      </c>
      <c r="N131" s="196" t="s">
        <v>37</v>
      </c>
      <c r="O131" s="62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AR131" s="199" t="s">
        <v>122</v>
      </c>
      <c r="AT131" s="199" t="s">
        <v>118</v>
      </c>
      <c r="AU131" s="199" t="s">
        <v>82</v>
      </c>
      <c r="AY131" s="13" t="s">
        <v>116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3" t="s">
        <v>80</v>
      </c>
      <c r="BK131" s="200">
        <f t="shared" si="9"/>
        <v>0</v>
      </c>
      <c r="BL131" s="13" t="s">
        <v>122</v>
      </c>
      <c r="BM131" s="199" t="s">
        <v>136</v>
      </c>
    </row>
    <row r="132" spans="2:65" s="1" customFormat="1" ht="16.5" customHeight="1">
      <c r="B132" s="30"/>
      <c r="C132" s="188" t="s">
        <v>129</v>
      </c>
      <c r="D132" s="188" t="s">
        <v>118</v>
      </c>
      <c r="E132" s="189" t="s">
        <v>137</v>
      </c>
      <c r="F132" s="190" t="s">
        <v>138</v>
      </c>
      <c r="G132" s="191" t="s">
        <v>125</v>
      </c>
      <c r="H132" s="192">
        <v>16</v>
      </c>
      <c r="I132" s="193"/>
      <c r="J132" s="194">
        <f t="shared" si="0"/>
        <v>0</v>
      </c>
      <c r="K132" s="190" t="s">
        <v>1</v>
      </c>
      <c r="L132" s="34"/>
      <c r="M132" s="195" t="s">
        <v>1</v>
      </c>
      <c r="N132" s="196" t="s">
        <v>37</v>
      </c>
      <c r="O132" s="62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AR132" s="199" t="s">
        <v>122</v>
      </c>
      <c r="AT132" s="199" t="s">
        <v>118</v>
      </c>
      <c r="AU132" s="199" t="s">
        <v>82</v>
      </c>
      <c r="AY132" s="13" t="s">
        <v>116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3" t="s">
        <v>80</v>
      </c>
      <c r="BK132" s="200">
        <f t="shared" si="9"/>
        <v>0</v>
      </c>
      <c r="BL132" s="13" t="s">
        <v>122</v>
      </c>
      <c r="BM132" s="199" t="s">
        <v>139</v>
      </c>
    </row>
    <row r="133" spans="2:65" s="1" customFormat="1" ht="16.5" customHeight="1">
      <c r="B133" s="30"/>
      <c r="C133" s="188" t="s">
        <v>140</v>
      </c>
      <c r="D133" s="188" t="s">
        <v>118</v>
      </c>
      <c r="E133" s="189" t="s">
        <v>141</v>
      </c>
      <c r="F133" s="190" t="s">
        <v>142</v>
      </c>
      <c r="G133" s="191" t="s">
        <v>125</v>
      </c>
      <c r="H133" s="192">
        <v>14</v>
      </c>
      <c r="I133" s="193"/>
      <c r="J133" s="194">
        <f t="shared" si="0"/>
        <v>0</v>
      </c>
      <c r="K133" s="190" t="s">
        <v>1</v>
      </c>
      <c r="L133" s="34"/>
      <c r="M133" s="195" t="s">
        <v>1</v>
      </c>
      <c r="N133" s="196" t="s">
        <v>37</v>
      </c>
      <c r="O133" s="62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AR133" s="199" t="s">
        <v>122</v>
      </c>
      <c r="AT133" s="199" t="s">
        <v>118</v>
      </c>
      <c r="AU133" s="199" t="s">
        <v>82</v>
      </c>
      <c r="AY133" s="13" t="s">
        <v>116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3" t="s">
        <v>80</v>
      </c>
      <c r="BK133" s="200">
        <f t="shared" si="9"/>
        <v>0</v>
      </c>
      <c r="BL133" s="13" t="s">
        <v>122</v>
      </c>
      <c r="BM133" s="199" t="s">
        <v>143</v>
      </c>
    </row>
    <row r="134" spans="2:65" s="1" customFormat="1" ht="16.5" customHeight="1">
      <c r="B134" s="30"/>
      <c r="C134" s="188" t="s">
        <v>132</v>
      </c>
      <c r="D134" s="188" t="s">
        <v>118</v>
      </c>
      <c r="E134" s="189" t="s">
        <v>144</v>
      </c>
      <c r="F134" s="190" t="s">
        <v>145</v>
      </c>
      <c r="G134" s="191" t="s">
        <v>121</v>
      </c>
      <c r="H134" s="192">
        <v>72</v>
      </c>
      <c r="I134" s="193"/>
      <c r="J134" s="194">
        <f t="shared" si="0"/>
        <v>0</v>
      </c>
      <c r="K134" s="190" t="s">
        <v>1</v>
      </c>
      <c r="L134" s="34"/>
      <c r="M134" s="195" t="s">
        <v>1</v>
      </c>
      <c r="N134" s="196" t="s">
        <v>37</v>
      </c>
      <c r="O134" s="62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AR134" s="199" t="s">
        <v>122</v>
      </c>
      <c r="AT134" s="199" t="s">
        <v>118</v>
      </c>
      <c r="AU134" s="199" t="s">
        <v>82</v>
      </c>
      <c r="AY134" s="13" t="s">
        <v>116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3" t="s">
        <v>80</v>
      </c>
      <c r="BK134" s="200">
        <f t="shared" si="9"/>
        <v>0</v>
      </c>
      <c r="BL134" s="13" t="s">
        <v>122</v>
      </c>
      <c r="BM134" s="199" t="s">
        <v>146</v>
      </c>
    </row>
    <row r="135" spans="2:65" s="1" customFormat="1" ht="16.5" customHeight="1">
      <c r="B135" s="30"/>
      <c r="C135" s="188" t="s">
        <v>147</v>
      </c>
      <c r="D135" s="188" t="s">
        <v>118</v>
      </c>
      <c r="E135" s="189" t="s">
        <v>148</v>
      </c>
      <c r="F135" s="190" t="s">
        <v>149</v>
      </c>
      <c r="G135" s="191" t="s">
        <v>125</v>
      </c>
      <c r="H135" s="192">
        <v>36</v>
      </c>
      <c r="I135" s="193"/>
      <c r="J135" s="194">
        <f t="shared" si="0"/>
        <v>0</v>
      </c>
      <c r="K135" s="190" t="s">
        <v>1</v>
      </c>
      <c r="L135" s="34"/>
      <c r="M135" s="195" t="s">
        <v>1</v>
      </c>
      <c r="N135" s="196" t="s">
        <v>37</v>
      </c>
      <c r="O135" s="62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AR135" s="199" t="s">
        <v>122</v>
      </c>
      <c r="AT135" s="199" t="s">
        <v>118</v>
      </c>
      <c r="AU135" s="199" t="s">
        <v>82</v>
      </c>
      <c r="AY135" s="13" t="s">
        <v>116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3" t="s">
        <v>80</v>
      </c>
      <c r="BK135" s="200">
        <f t="shared" si="9"/>
        <v>0</v>
      </c>
      <c r="BL135" s="13" t="s">
        <v>122</v>
      </c>
      <c r="BM135" s="199" t="s">
        <v>150</v>
      </c>
    </row>
    <row r="136" spans="2:65" s="1" customFormat="1" ht="16.5" customHeight="1">
      <c r="B136" s="30"/>
      <c r="C136" s="188" t="s">
        <v>136</v>
      </c>
      <c r="D136" s="188" t="s">
        <v>118</v>
      </c>
      <c r="E136" s="189" t="s">
        <v>151</v>
      </c>
      <c r="F136" s="190" t="s">
        <v>152</v>
      </c>
      <c r="G136" s="191" t="s">
        <v>125</v>
      </c>
      <c r="H136" s="192">
        <v>42</v>
      </c>
      <c r="I136" s="193"/>
      <c r="J136" s="194">
        <f t="shared" si="0"/>
        <v>0</v>
      </c>
      <c r="K136" s="190" t="s">
        <v>1</v>
      </c>
      <c r="L136" s="34"/>
      <c r="M136" s="195" t="s">
        <v>1</v>
      </c>
      <c r="N136" s="196" t="s">
        <v>37</v>
      </c>
      <c r="O136" s="62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AR136" s="199" t="s">
        <v>122</v>
      </c>
      <c r="AT136" s="199" t="s">
        <v>118</v>
      </c>
      <c r="AU136" s="199" t="s">
        <v>82</v>
      </c>
      <c r="AY136" s="13" t="s">
        <v>116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3" t="s">
        <v>80</v>
      </c>
      <c r="BK136" s="200">
        <f t="shared" si="9"/>
        <v>0</v>
      </c>
      <c r="BL136" s="13" t="s">
        <v>122</v>
      </c>
      <c r="BM136" s="199" t="s">
        <v>153</v>
      </c>
    </row>
    <row r="137" spans="2:65" s="1" customFormat="1" ht="16.5" customHeight="1">
      <c r="B137" s="30"/>
      <c r="C137" s="188" t="s">
        <v>154</v>
      </c>
      <c r="D137" s="188" t="s">
        <v>118</v>
      </c>
      <c r="E137" s="189" t="s">
        <v>155</v>
      </c>
      <c r="F137" s="190" t="s">
        <v>156</v>
      </c>
      <c r="G137" s="191" t="s">
        <v>121</v>
      </c>
      <c r="H137" s="192">
        <v>31</v>
      </c>
      <c r="I137" s="193"/>
      <c r="J137" s="194">
        <f t="shared" si="0"/>
        <v>0</v>
      </c>
      <c r="K137" s="190" t="s">
        <v>1</v>
      </c>
      <c r="L137" s="34"/>
      <c r="M137" s="195" t="s">
        <v>1</v>
      </c>
      <c r="N137" s="196" t="s">
        <v>37</v>
      </c>
      <c r="O137" s="62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AR137" s="199" t="s">
        <v>122</v>
      </c>
      <c r="AT137" s="199" t="s">
        <v>118</v>
      </c>
      <c r="AU137" s="199" t="s">
        <v>82</v>
      </c>
      <c r="AY137" s="13" t="s">
        <v>116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3" t="s">
        <v>80</v>
      </c>
      <c r="BK137" s="200">
        <f t="shared" si="9"/>
        <v>0</v>
      </c>
      <c r="BL137" s="13" t="s">
        <v>122</v>
      </c>
      <c r="BM137" s="199" t="s">
        <v>157</v>
      </c>
    </row>
    <row r="138" spans="2:65" s="1" customFormat="1" ht="16.5" customHeight="1">
      <c r="B138" s="30"/>
      <c r="C138" s="188" t="s">
        <v>139</v>
      </c>
      <c r="D138" s="188" t="s">
        <v>118</v>
      </c>
      <c r="E138" s="189" t="s">
        <v>158</v>
      </c>
      <c r="F138" s="190" t="s">
        <v>159</v>
      </c>
      <c r="G138" s="191" t="s">
        <v>121</v>
      </c>
      <c r="H138" s="192">
        <v>88</v>
      </c>
      <c r="I138" s="193"/>
      <c r="J138" s="194">
        <f t="shared" si="0"/>
        <v>0</v>
      </c>
      <c r="K138" s="190" t="s">
        <v>1</v>
      </c>
      <c r="L138" s="34"/>
      <c r="M138" s="195" t="s">
        <v>1</v>
      </c>
      <c r="N138" s="196" t="s">
        <v>37</v>
      </c>
      <c r="O138" s="62"/>
      <c r="P138" s="197">
        <f t="shared" si="1"/>
        <v>0</v>
      </c>
      <c r="Q138" s="197">
        <v>0</v>
      </c>
      <c r="R138" s="197">
        <f t="shared" si="2"/>
        <v>0</v>
      </c>
      <c r="S138" s="197">
        <v>0</v>
      </c>
      <c r="T138" s="198">
        <f t="shared" si="3"/>
        <v>0</v>
      </c>
      <c r="AR138" s="199" t="s">
        <v>122</v>
      </c>
      <c r="AT138" s="199" t="s">
        <v>118</v>
      </c>
      <c r="AU138" s="199" t="s">
        <v>82</v>
      </c>
      <c r="AY138" s="13" t="s">
        <v>116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3" t="s">
        <v>80</v>
      </c>
      <c r="BK138" s="200">
        <f t="shared" si="9"/>
        <v>0</v>
      </c>
      <c r="BL138" s="13" t="s">
        <v>122</v>
      </c>
      <c r="BM138" s="199" t="s">
        <v>160</v>
      </c>
    </row>
    <row r="139" spans="2:65" s="1" customFormat="1" ht="16.5" customHeight="1">
      <c r="B139" s="30"/>
      <c r="C139" s="188" t="s">
        <v>161</v>
      </c>
      <c r="D139" s="188" t="s">
        <v>118</v>
      </c>
      <c r="E139" s="189" t="s">
        <v>162</v>
      </c>
      <c r="F139" s="190" t="s">
        <v>163</v>
      </c>
      <c r="G139" s="191" t="s">
        <v>121</v>
      </c>
      <c r="H139" s="192">
        <v>145</v>
      </c>
      <c r="I139" s="193"/>
      <c r="J139" s="194">
        <f t="shared" si="0"/>
        <v>0</v>
      </c>
      <c r="K139" s="190" t="s">
        <v>1</v>
      </c>
      <c r="L139" s="34"/>
      <c r="M139" s="195" t="s">
        <v>1</v>
      </c>
      <c r="N139" s="196" t="s">
        <v>37</v>
      </c>
      <c r="O139" s="62"/>
      <c r="P139" s="197">
        <f t="shared" si="1"/>
        <v>0</v>
      </c>
      <c r="Q139" s="197">
        <v>0</v>
      </c>
      <c r="R139" s="197">
        <f t="shared" si="2"/>
        <v>0</v>
      </c>
      <c r="S139" s="197">
        <v>0</v>
      </c>
      <c r="T139" s="198">
        <f t="shared" si="3"/>
        <v>0</v>
      </c>
      <c r="AR139" s="199" t="s">
        <v>122</v>
      </c>
      <c r="AT139" s="199" t="s">
        <v>118</v>
      </c>
      <c r="AU139" s="199" t="s">
        <v>82</v>
      </c>
      <c r="AY139" s="13" t="s">
        <v>116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3" t="s">
        <v>80</v>
      </c>
      <c r="BK139" s="200">
        <f t="shared" si="9"/>
        <v>0</v>
      </c>
      <c r="BL139" s="13" t="s">
        <v>122</v>
      </c>
      <c r="BM139" s="199" t="s">
        <v>164</v>
      </c>
    </row>
    <row r="140" spans="2:65" s="1" customFormat="1" ht="16.5" customHeight="1">
      <c r="B140" s="30"/>
      <c r="C140" s="188" t="s">
        <v>143</v>
      </c>
      <c r="D140" s="188" t="s">
        <v>118</v>
      </c>
      <c r="E140" s="189" t="s">
        <v>165</v>
      </c>
      <c r="F140" s="190" t="s">
        <v>166</v>
      </c>
      <c r="G140" s="191" t="s">
        <v>121</v>
      </c>
      <c r="H140" s="192">
        <v>156</v>
      </c>
      <c r="I140" s="193"/>
      <c r="J140" s="194">
        <f t="shared" si="0"/>
        <v>0</v>
      </c>
      <c r="K140" s="190" t="s">
        <v>1</v>
      </c>
      <c r="L140" s="34"/>
      <c r="M140" s="195" t="s">
        <v>1</v>
      </c>
      <c r="N140" s="196" t="s">
        <v>37</v>
      </c>
      <c r="O140" s="62"/>
      <c r="P140" s="197">
        <f t="shared" si="1"/>
        <v>0</v>
      </c>
      <c r="Q140" s="197">
        <v>0</v>
      </c>
      <c r="R140" s="197">
        <f t="shared" si="2"/>
        <v>0</v>
      </c>
      <c r="S140" s="197">
        <v>0</v>
      </c>
      <c r="T140" s="198">
        <f t="shared" si="3"/>
        <v>0</v>
      </c>
      <c r="AR140" s="199" t="s">
        <v>122</v>
      </c>
      <c r="AT140" s="199" t="s">
        <v>118</v>
      </c>
      <c r="AU140" s="199" t="s">
        <v>82</v>
      </c>
      <c r="AY140" s="13" t="s">
        <v>116</v>
      </c>
      <c r="BE140" s="200">
        <f t="shared" si="4"/>
        <v>0</v>
      </c>
      <c r="BF140" s="200">
        <f t="shared" si="5"/>
        <v>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3" t="s">
        <v>80</v>
      </c>
      <c r="BK140" s="200">
        <f t="shared" si="9"/>
        <v>0</v>
      </c>
      <c r="BL140" s="13" t="s">
        <v>122</v>
      </c>
      <c r="BM140" s="199" t="s">
        <v>167</v>
      </c>
    </row>
    <row r="141" spans="2:65" s="1" customFormat="1" ht="16.5" customHeight="1">
      <c r="B141" s="30"/>
      <c r="C141" s="188" t="s">
        <v>8</v>
      </c>
      <c r="D141" s="188" t="s">
        <v>118</v>
      </c>
      <c r="E141" s="189" t="s">
        <v>168</v>
      </c>
      <c r="F141" s="190" t="s">
        <v>169</v>
      </c>
      <c r="G141" s="191" t="s">
        <v>121</v>
      </c>
      <c r="H141" s="192">
        <v>49</v>
      </c>
      <c r="I141" s="193"/>
      <c r="J141" s="194">
        <f t="shared" si="0"/>
        <v>0</v>
      </c>
      <c r="K141" s="190" t="s">
        <v>1</v>
      </c>
      <c r="L141" s="34"/>
      <c r="M141" s="195" t="s">
        <v>1</v>
      </c>
      <c r="N141" s="196" t="s">
        <v>37</v>
      </c>
      <c r="O141" s="62"/>
      <c r="P141" s="197">
        <f t="shared" si="1"/>
        <v>0</v>
      </c>
      <c r="Q141" s="197">
        <v>0</v>
      </c>
      <c r="R141" s="197">
        <f t="shared" si="2"/>
        <v>0</v>
      </c>
      <c r="S141" s="197">
        <v>0</v>
      </c>
      <c r="T141" s="198">
        <f t="shared" si="3"/>
        <v>0</v>
      </c>
      <c r="AR141" s="199" t="s">
        <v>122</v>
      </c>
      <c r="AT141" s="199" t="s">
        <v>118</v>
      </c>
      <c r="AU141" s="199" t="s">
        <v>82</v>
      </c>
      <c r="AY141" s="13" t="s">
        <v>116</v>
      </c>
      <c r="BE141" s="200">
        <f t="shared" si="4"/>
        <v>0</v>
      </c>
      <c r="BF141" s="200">
        <f t="shared" si="5"/>
        <v>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13" t="s">
        <v>80</v>
      </c>
      <c r="BK141" s="200">
        <f t="shared" si="9"/>
        <v>0</v>
      </c>
      <c r="BL141" s="13" t="s">
        <v>122</v>
      </c>
      <c r="BM141" s="199" t="s">
        <v>170</v>
      </c>
    </row>
    <row r="142" spans="2:65" s="1" customFormat="1" ht="16.5" customHeight="1">
      <c r="B142" s="30"/>
      <c r="C142" s="188" t="s">
        <v>146</v>
      </c>
      <c r="D142" s="188" t="s">
        <v>118</v>
      </c>
      <c r="E142" s="189" t="s">
        <v>171</v>
      </c>
      <c r="F142" s="190" t="s">
        <v>172</v>
      </c>
      <c r="G142" s="191" t="s">
        <v>125</v>
      </c>
      <c r="H142" s="192">
        <v>3</v>
      </c>
      <c r="I142" s="193"/>
      <c r="J142" s="194">
        <f t="shared" si="0"/>
        <v>0</v>
      </c>
      <c r="K142" s="190" t="s">
        <v>1</v>
      </c>
      <c r="L142" s="34"/>
      <c r="M142" s="195" t="s">
        <v>1</v>
      </c>
      <c r="N142" s="196" t="s">
        <v>37</v>
      </c>
      <c r="O142" s="62"/>
      <c r="P142" s="197">
        <f t="shared" si="1"/>
        <v>0</v>
      </c>
      <c r="Q142" s="197">
        <v>0</v>
      </c>
      <c r="R142" s="197">
        <f t="shared" si="2"/>
        <v>0</v>
      </c>
      <c r="S142" s="197">
        <v>0</v>
      </c>
      <c r="T142" s="198">
        <f t="shared" si="3"/>
        <v>0</v>
      </c>
      <c r="AR142" s="199" t="s">
        <v>122</v>
      </c>
      <c r="AT142" s="199" t="s">
        <v>118</v>
      </c>
      <c r="AU142" s="199" t="s">
        <v>82</v>
      </c>
      <c r="AY142" s="13" t="s">
        <v>116</v>
      </c>
      <c r="BE142" s="200">
        <f t="shared" si="4"/>
        <v>0</v>
      </c>
      <c r="BF142" s="200">
        <f t="shared" si="5"/>
        <v>0</v>
      </c>
      <c r="BG142" s="200">
        <f t="shared" si="6"/>
        <v>0</v>
      </c>
      <c r="BH142" s="200">
        <f t="shared" si="7"/>
        <v>0</v>
      </c>
      <c r="BI142" s="200">
        <f t="shared" si="8"/>
        <v>0</v>
      </c>
      <c r="BJ142" s="13" t="s">
        <v>80</v>
      </c>
      <c r="BK142" s="200">
        <f t="shared" si="9"/>
        <v>0</v>
      </c>
      <c r="BL142" s="13" t="s">
        <v>122</v>
      </c>
      <c r="BM142" s="199" t="s">
        <v>173</v>
      </c>
    </row>
    <row r="143" spans="2:65" s="1" customFormat="1" ht="16.5" customHeight="1">
      <c r="B143" s="30"/>
      <c r="C143" s="188" t="s">
        <v>174</v>
      </c>
      <c r="D143" s="188" t="s">
        <v>118</v>
      </c>
      <c r="E143" s="189" t="s">
        <v>175</v>
      </c>
      <c r="F143" s="190" t="s">
        <v>176</v>
      </c>
      <c r="G143" s="191" t="s">
        <v>125</v>
      </c>
      <c r="H143" s="192">
        <v>3</v>
      </c>
      <c r="I143" s="193"/>
      <c r="J143" s="194">
        <f t="shared" si="0"/>
        <v>0</v>
      </c>
      <c r="K143" s="190" t="s">
        <v>1</v>
      </c>
      <c r="L143" s="34"/>
      <c r="M143" s="195" t="s">
        <v>1</v>
      </c>
      <c r="N143" s="196" t="s">
        <v>37</v>
      </c>
      <c r="O143" s="62"/>
      <c r="P143" s="197">
        <f t="shared" si="1"/>
        <v>0</v>
      </c>
      <c r="Q143" s="197">
        <v>0</v>
      </c>
      <c r="R143" s="197">
        <f t="shared" si="2"/>
        <v>0</v>
      </c>
      <c r="S143" s="197">
        <v>0</v>
      </c>
      <c r="T143" s="198">
        <f t="shared" si="3"/>
        <v>0</v>
      </c>
      <c r="AR143" s="199" t="s">
        <v>122</v>
      </c>
      <c r="AT143" s="199" t="s">
        <v>118</v>
      </c>
      <c r="AU143" s="199" t="s">
        <v>82</v>
      </c>
      <c r="AY143" s="13" t="s">
        <v>116</v>
      </c>
      <c r="BE143" s="200">
        <f t="shared" si="4"/>
        <v>0</v>
      </c>
      <c r="BF143" s="200">
        <f t="shared" si="5"/>
        <v>0</v>
      </c>
      <c r="BG143" s="200">
        <f t="shared" si="6"/>
        <v>0</v>
      </c>
      <c r="BH143" s="200">
        <f t="shared" si="7"/>
        <v>0</v>
      </c>
      <c r="BI143" s="200">
        <f t="shared" si="8"/>
        <v>0</v>
      </c>
      <c r="BJ143" s="13" t="s">
        <v>80</v>
      </c>
      <c r="BK143" s="200">
        <f t="shared" si="9"/>
        <v>0</v>
      </c>
      <c r="BL143" s="13" t="s">
        <v>122</v>
      </c>
      <c r="BM143" s="199" t="s">
        <v>177</v>
      </c>
    </row>
    <row r="144" spans="2:65" s="1" customFormat="1" ht="16.5" customHeight="1">
      <c r="B144" s="30"/>
      <c r="C144" s="188" t="s">
        <v>150</v>
      </c>
      <c r="D144" s="188" t="s">
        <v>118</v>
      </c>
      <c r="E144" s="189" t="s">
        <v>178</v>
      </c>
      <c r="F144" s="190" t="s">
        <v>179</v>
      </c>
      <c r="G144" s="191" t="s">
        <v>125</v>
      </c>
      <c r="H144" s="192">
        <v>4</v>
      </c>
      <c r="I144" s="193"/>
      <c r="J144" s="194">
        <f t="shared" si="0"/>
        <v>0</v>
      </c>
      <c r="K144" s="190" t="s">
        <v>1</v>
      </c>
      <c r="L144" s="34"/>
      <c r="M144" s="195" t="s">
        <v>1</v>
      </c>
      <c r="N144" s="196" t="s">
        <v>37</v>
      </c>
      <c r="O144" s="62"/>
      <c r="P144" s="197">
        <f t="shared" si="1"/>
        <v>0</v>
      </c>
      <c r="Q144" s="197">
        <v>0</v>
      </c>
      <c r="R144" s="197">
        <f t="shared" si="2"/>
        <v>0</v>
      </c>
      <c r="S144" s="197">
        <v>0</v>
      </c>
      <c r="T144" s="198">
        <f t="shared" si="3"/>
        <v>0</v>
      </c>
      <c r="AR144" s="199" t="s">
        <v>122</v>
      </c>
      <c r="AT144" s="199" t="s">
        <v>118</v>
      </c>
      <c r="AU144" s="199" t="s">
        <v>82</v>
      </c>
      <c r="AY144" s="13" t="s">
        <v>116</v>
      </c>
      <c r="BE144" s="200">
        <f t="shared" si="4"/>
        <v>0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3" t="s">
        <v>80</v>
      </c>
      <c r="BK144" s="200">
        <f t="shared" si="9"/>
        <v>0</v>
      </c>
      <c r="BL144" s="13" t="s">
        <v>122</v>
      </c>
      <c r="BM144" s="199" t="s">
        <v>180</v>
      </c>
    </row>
    <row r="145" spans="2:65" s="11" customFormat="1" ht="22.9" customHeight="1">
      <c r="B145" s="172"/>
      <c r="C145" s="173"/>
      <c r="D145" s="174" t="s">
        <v>71</v>
      </c>
      <c r="E145" s="186" t="s">
        <v>181</v>
      </c>
      <c r="F145" s="186" t="s">
        <v>182</v>
      </c>
      <c r="G145" s="173"/>
      <c r="H145" s="173"/>
      <c r="I145" s="176"/>
      <c r="J145" s="187">
        <f>BK145</f>
        <v>0</v>
      </c>
      <c r="K145" s="173"/>
      <c r="L145" s="178"/>
      <c r="M145" s="179"/>
      <c r="N145" s="180"/>
      <c r="O145" s="180"/>
      <c r="P145" s="181">
        <f>SUM(P146:P161)</f>
        <v>0</v>
      </c>
      <c r="Q145" s="180"/>
      <c r="R145" s="181">
        <f>SUM(R146:R161)</f>
        <v>0</v>
      </c>
      <c r="S145" s="180"/>
      <c r="T145" s="182">
        <f>SUM(T146:T161)</f>
        <v>0</v>
      </c>
      <c r="AR145" s="183" t="s">
        <v>80</v>
      </c>
      <c r="AT145" s="184" t="s">
        <v>71</v>
      </c>
      <c r="AU145" s="184" t="s">
        <v>80</v>
      </c>
      <c r="AY145" s="183" t="s">
        <v>116</v>
      </c>
      <c r="BK145" s="185">
        <f>SUM(BK146:BK161)</f>
        <v>0</v>
      </c>
    </row>
    <row r="146" spans="2:65" s="1" customFormat="1" ht="16.5" customHeight="1">
      <c r="B146" s="30"/>
      <c r="C146" s="188" t="s">
        <v>183</v>
      </c>
      <c r="D146" s="188" t="s">
        <v>118</v>
      </c>
      <c r="E146" s="189" t="s">
        <v>184</v>
      </c>
      <c r="F146" s="190" t="s">
        <v>185</v>
      </c>
      <c r="G146" s="191" t="s">
        <v>125</v>
      </c>
      <c r="H146" s="192">
        <v>15250</v>
      </c>
      <c r="I146" s="193"/>
      <c r="J146" s="194">
        <f t="shared" ref="J146:J161" si="10">ROUND(I146*H146,2)</f>
        <v>0</v>
      </c>
      <c r="K146" s="190" t="s">
        <v>1</v>
      </c>
      <c r="L146" s="34"/>
      <c r="M146" s="195" t="s">
        <v>1</v>
      </c>
      <c r="N146" s="196" t="s">
        <v>37</v>
      </c>
      <c r="O146" s="62"/>
      <c r="P146" s="197">
        <f t="shared" ref="P146:P161" si="11">O146*H146</f>
        <v>0</v>
      </c>
      <c r="Q146" s="197">
        <v>0</v>
      </c>
      <c r="R146" s="197">
        <f t="shared" ref="R146:R161" si="12">Q146*H146</f>
        <v>0</v>
      </c>
      <c r="S146" s="197">
        <v>0</v>
      </c>
      <c r="T146" s="198">
        <f t="shared" ref="T146:T161" si="13">S146*H146</f>
        <v>0</v>
      </c>
      <c r="AR146" s="199" t="s">
        <v>122</v>
      </c>
      <c r="AT146" s="199" t="s">
        <v>118</v>
      </c>
      <c r="AU146" s="199" t="s">
        <v>82</v>
      </c>
      <c r="AY146" s="13" t="s">
        <v>116</v>
      </c>
      <c r="BE146" s="200">
        <f t="shared" ref="BE146:BE161" si="14">IF(N146="základní",J146,0)</f>
        <v>0</v>
      </c>
      <c r="BF146" s="200">
        <f t="shared" ref="BF146:BF161" si="15">IF(N146="snížená",J146,0)</f>
        <v>0</v>
      </c>
      <c r="BG146" s="200">
        <f t="shared" ref="BG146:BG161" si="16">IF(N146="zákl. přenesená",J146,0)</f>
        <v>0</v>
      </c>
      <c r="BH146" s="200">
        <f t="shared" ref="BH146:BH161" si="17">IF(N146="sníž. přenesená",J146,0)</f>
        <v>0</v>
      </c>
      <c r="BI146" s="200">
        <f t="shared" ref="BI146:BI161" si="18">IF(N146="nulová",J146,0)</f>
        <v>0</v>
      </c>
      <c r="BJ146" s="13" t="s">
        <v>80</v>
      </c>
      <c r="BK146" s="200">
        <f t="shared" ref="BK146:BK161" si="19">ROUND(I146*H146,2)</f>
        <v>0</v>
      </c>
      <c r="BL146" s="13" t="s">
        <v>122</v>
      </c>
      <c r="BM146" s="199" t="s">
        <v>186</v>
      </c>
    </row>
    <row r="147" spans="2:65" s="1" customFormat="1" ht="16.5" customHeight="1">
      <c r="B147" s="30"/>
      <c r="C147" s="188" t="s">
        <v>153</v>
      </c>
      <c r="D147" s="188" t="s">
        <v>118</v>
      </c>
      <c r="E147" s="189" t="s">
        <v>187</v>
      </c>
      <c r="F147" s="190" t="s">
        <v>188</v>
      </c>
      <c r="G147" s="191" t="s">
        <v>125</v>
      </c>
      <c r="H147" s="192">
        <v>36</v>
      </c>
      <c r="I147" s="193"/>
      <c r="J147" s="194">
        <f t="shared" si="10"/>
        <v>0</v>
      </c>
      <c r="K147" s="190" t="s">
        <v>1</v>
      </c>
      <c r="L147" s="34"/>
      <c r="M147" s="195" t="s">
        <v>1</v>
      </c>
      <c r="N147" s="196" t="s">
        <v>37</v>
      </c>
      <c r="O147" s="62"/>
      <c r="P147" s="197">
        <f t="shared" si="11"/>
        <v>0</v>
      </c>
      <c r="Q147" s="197">
        <v>0</v>
      </c>
      <c r="R147" s="197">
        <f t="shared" si="12"/>
        <v>0</v>
      </c>
      <c r="S147" s="197">
        <v>0</v>
      </c>
      <c r="T147" s="198">
        <f t="shared" si="13"/>
        <v>0</v>
      </c>
      <c r="AR147" s="199" t="s">
        <v>122</v>
      </c>
      <c r="AT147" s="199" t="s">
        <v>118</v>
      </c>
      <c r="AU147" s="199" t="s">
        <v>82</v>
      </c>
      <c r="AY147" s="13" t="s">
        <v>116</v>
      </c>
      <c r="BE147" s="200">
        <f t="shared" si="14"/>
        <v>0</v>
      </c>
      <c r="BF147" s="200">
        <f t="shared" si="15"/>
        <v>0</v>
      </c>
      <c r="BG147" s="200">
        <f t="shared" si="16"/>
        <v>0</v>
      </c>
      <c r="BH147" s="200">
        <f t="shared" si="17"/>
        <v>0</v>
      </c>
      <c r="BI147" s="200">
        <f t="shared" si="18"/>
        <v>0</v>
      </c>
      <c r="BJ147" s="13" t="s">
        <v>80</v>
      </c>
      <c r="BK147" s="200">
        <f t="shared" si="19"/>
        <v>0</v>
      </c>
      <c r="BL147" s="13" t="s">
        <v>122</v>
      </c>
      <c r="BM147" s="199" t="s">
        <v>189</v>
      </c>
    </row>
    <row r="148" spans="2:65" s="1" customFormat="1" ht="16.5" customHeight="1">
      <c r="B148" s="30"/>
      <c r="C148" s="188" t="s">
        <v>7</v>
      </c>
      <c r="D148" s="188" t="s">
        <v>118</v>
      </c>
      <c r="E148" s="189" t="s">
        <v>190</v>
      </c>
      <c r="F148" s="190" t="s">
        <v>191</v>
      </c>
      <c r="G148" s="191" t="s">
        <v>125</v>
      </c>
      <c r="H148" s="192">
        <v>384</v>
      </c>
      <c r="I148" s="193"/>
      <c r="J148" s="194">
        <f t="shared" si="10"/>
        <v>0</v>
      </c>
      <c r="K148" s="190" t="s">
        <v>1</v>
      </c>
      <c r="L148" s="34"/>
      <c r="M148" s="195" t="s">
        <v>1</v>
      </c>
      <c r="N148" s="196" t="s">
        <v>37</v>
      </c>
      <c r="O148" s="62"/>
      <c r="P148" s="197">
        <f t="shared" si="11"/>
        <v>0</v>
      </c>
      <c r="Q148" s="197">
        <v>0</v>
      </c>
      <c r="R148" s="197">
        <f t="shared" si="12"/>
        <v>0</v>
      </c>
      <c r="S148" s="197">
        <v>0</v>
      </c>
      <c r="T148" s="198">
        <f t="shared" si="13"/>
        <v>0</v>
      </c>
      <c r="AR148" s="199" t="s">
        <v>122</v>
      </c>
      <c r="AT148" s="199" t="s">
        <v>118</v>
      </c>
      <c r="AU148" s="199" t="s">
        <v>82</v>
      </c>
      <c r="AY148" s="13" t="s">
        <v>116</v>
      </c>
      <c r="BE148" s="200">
        <f t="shared" si="14"/>
        <v>0</v>
      </c>
      <c r="BF148" s="200">
        <f t="shared" si="15"/>
        <v>0</v>
      </c>
      <c r="BG148" s="200">
        <f t="shared" si="16"/>
        <v>0</v>
      </c>
      <c r="BH148" s="200">
        <f t="shared" si="17"/>
        <v>0</v>
      </c>
      <c r="BI148" s="200">
        <f t="shared" si="18"/>
        <v>0</v>
      </c>
      <c r="BJ148" s="13" t="s">
        <v>80</v>
      </c>
      <c r="BK148" s="200">
        <f t="shared" si="19"/>
        <v>0</v>
      </c>
      <c r="BL148" s="13" t="s">
        <v>122</v>
      </c>
      <c r="BM148" s="199" t="s">
        <v>192</v>
      </c>
    </row>
    <row r="149" spans="2:65" s="1" customFormat="1" ht="16.5" customHeight="1">
      <c r="B149" s="30"/>
      <c r="C149" s="188" t="s">
        <v>157</v>
      </c>
      <c r="D149" s="188" t="s">
        <v>118</v>
      </c>
      <c r="E149" s="189" t="s">
        <v>193</v>
      </c>
      <c r="F149" s="190" t="s">
        <v>194</v>
      </c>
      <c r="G149" s="191" t="s">
        <v>125</v>
      </c>
      <c r="H149" s="192">
        <v>5</v>
      </c>
      <c r="I149" s="193"/>
      <c r="J149" s="194">
        <f t="shared" si="10"/>
        <v>0</v>
      </c>
      <c r="K149" s="190" t="s">
        <v>1</v>
      </c>
      <c r="L149" s="34"/>
      <c r="M149" s="195" t="s">
        <v>1</v>
      </c>
      <c r="N149" s="196" t="s">
        <v>37</v>
      </c>
      <c r="O149" s="62"/>
      <c r="P149" s="197">
        <f t="shared" si="11"/>
        <v>0</v>
      </c>
      <c r="Q149" s="197">
        <v>0</v>
      </c>
      <c r="R149" s="197">
        <f t="shared" si="12"/>
        <v>0</v>
      </c>
      <c r="S149" s="197">
        <v>0</v>
      </c>
      <c r="T149" s="198">
        <f t="shared" si="13"/>
        <v>0</v>
      </c>
      <c r="AR149" s="199" t="s">
        <v>122</v>
      </c>
      <c r="AT149" s="199" t="s">
        <v>118</v>
      </c>
      <c r="AU149" s="199" t="s">
        <v>82</v>
      </c>
      <c r="AY149" s="13" t="s">
        <v>116</v>
      </c>
      <c r="BE149" s="200">
        <f t="shared" si="14"/>
        <v>0</v>
      </c>
      <c r="BF149" s="200">
        <f t="shared" si="15"/>
        <v>0</v>
      </c>
      <c r="BG149" s="200">
        <f t="shared" si="16"/>
        <v>0</v>
      </c>
      <c r="BH149" s="200">
        <f t="shared" si="17"/>
        <v>0</v>
      </c>
      <c r="BI149" s="200">
        <f t="shared" si="18"/>
        <v>0</v>
      </c>
      <c r="BJ149" s="13" t="s">
        <v>80</v>
      </c>
      <c r="BK149" s="200">
        <f t="shared" si="19"/>
        <v>0</v>
      </c>
      <c r="BL149" s="13" t="s">
        <v>122</v>
      </c>
      <c r="BM149" s="199" t="s">
        <v>195</v>
      </c>
    </row>
    <row r="150" spans="2:65" s="1" customFormat="1" ht="16.5" customHeight="1">
      <c r="B150" s="30"/>
      <c r="C150" s="188" t="s">
        <v>196</v>
      </c>
      <c r="D150" s="188" t="s">
        <v>118</v>
      </c>
      <c r="E150" s="189" t="s">
        <v>197</v>
      </c>
      <c r="F150" s="190" t="s">
        <v>198</v>
      </c>
      <c r="G150" s="191" t="s">
        <v>125</v>
      </c>
      <c r="H150" s="192">
        <v>12</v>
      </c>
      <c r="I150" s="193"/>
      <c r="J150" s="194">
        <f t="shared" si="10"/>
        <v>0</v>
      </c>
      <c r="K150" s="190" t="s">
        <v>1</v>
      </c>
      <c r="L150" s="34"/>
      <c r="M150" s="195" t="s">
        <v>1</v>
      </c>
      <c r="N150" s="196" t="s">
        <v>37</v>
      </c>
      <c r="O150" s="62"/>
      <c r="P150" s="197">
        <f t="shared" si="11"/>
        <v>0</v>
      </c>
      <c r="Q150" s="197">
        <v>0</v>
      </c>
      <c r="R150" s="197">
        <f t="shared" si="12"/>
        <v>0</v>
      </c>
      <c r="S150" s="197">
        <v>0</v>
      </c>
      <c r="T150" s="198">
        <f t="shared" si="13"/>
        <v>0</v>
      </c>
      <c r="AR150" s="199" t="s">
        <v>122</v>
      </c>
      <c r="AT150" s="199" t="s">
        <v>118</v>
      </c>
      <c r="AU150" s="199" t="s">
        <v>82</v>
      </c>
      <c r="AY150" s="13" t="s">
        <v>116</v>
      </c>
      <c r="BE150" s="200">
        <f t="shared" si="14"/>
        <v>0</v>
      </c>
      <c r="BF150" s="200">
        <f t="shared" si="15"/>
        <v>0</v>
      </c>
      <c r="BG150" s="200">
        <f t="shared" si="16"/>
        <v>0</v>
      </c>
      <c r="BH150" s="200">
        <f t="shared" si="17"/>
        <v>0</v>
      </c>
      <c r="BI150" s="200">
        <f t="shared" si="18"/>
        <v>0</v>
      </c>
      <c r="BJ150" s="13" t="s">
        <v>80</v>
      </c>
      <c r="BK150" s="200">
        <f t="shared" si="19"/>
        <v>0</v>
      </c>
      <c r="BL150" s="13" t="s">
        <v>122</v>
      </c>
      <c r="BM150" s="199" t="s">
        <v>199</v>
      </c>
    </row>
    <row r="151" spans="2:65" s="1" customFormat="1" ht="16.5" customHeight="1">
      <c r="B151" s="30"/>
      <c r="C151" s="188" t="s">
        <v>160</v>
      </c>
      <c r="D151" s="188" t="s">
        <v>118</v>
      </c>
      <c r="E151" s="189" t="s">
        <v>200</v>
      </c>
      <c r="F151" s="190" t="s">
        <v>201</v>
      </c>
      <c r="G151" s="191" t="s">
        <v>121</v>
      </c>
      <c r="H151" s="192">
        <v>130</v>
      </c>
      <c r="I151" s="193"/>
      <c r="J151" s="194">
        <f t="shared" si="10"/>
        <v>0</v>
      </c>
      <c r="K151" s="190" t="s">
        <v>1</v>
      </c>
      <c r="L151" s="34"/>
      <c r="M151" s="195" t="s">
        <v>1</v>
      </c>
      <c r="N151" s="196" t="s">
        <v>37</v>
      </c>
      <c r="O151" s="62"/>
      <c r="P151" s="197">
        <f t="shared" si="11"/>
        <v>0</v>
      </c>
      <c r="Q151" s="197">
        <v>0</v>
      </c>
      <c r="R151" s="197">
        <f t="shared" si="12"/>
        <v>0</v>
      </c>
      <c r="S151" s="197">
        <v>0</v>
      </c>
      <c r="T151" s="198">
        <f t="shared" si="13"/>
        <v>0</v>
      </c>
      <c r="AR151" s="199" t="s">
        <v>122</v>
      </c>
      <c r="AT151" s="199" t="s">
        <v>118</v>
      </c>
      <c r="AU151" s="199" t="s">
        <v>82</v>
      </c>
      <c r="AY151" s="13" t="s">
        <v>116</v>
      </c>
      <c r="BE151" s="200">
        <f t="shared" si="14"/>
        <v>0</v>
      </c>
      <c r="BF151" s="200">
        <f t="shared" si="15"/>
        <v>0</v>
      </c>
      <c r="BG151" s="200">
        <f t="shared" si="16"/>
        <v>0</v>
      </c>
      <c r="BH151" s="200">
        <f t="shared" si="17"/>
        <v>0</v>
      </c>
      <c r="BI151" s="200">
        <f t="shared" si="18"/>
        <v>0</v>
      </c>
      <c r="BJ151" s="13" t="s">
        <v>80</v>
      </c>
      <c r="BK151" s="200">
        <f t="shared" si="19"/>
        <v>0</v>
      </c>
      <c r="BL151" s="13" t="s">
        <v>122</v>
      </c>
      <c r="BM151" s="199" t="s">
        <v>202</v>
      </c>
    </row>
    <row r="152" spans="2:65" s="1" customFormat="1" ht="16.5" customHeight="1">
      <c r="B152" s="30"/>
      <c r="C152" s="188" t="s">
        <v>203</v>
      </c>
      <c r="D152" s="188" t="s">
        <v>118</v>
      </c>
      <c r="E152" s="189" t="s">
        <v>204</v>
      </c>
      <c r="F152" s="190" t="s">
        <v>205</v>
      </c>
      <c r="G152" s="191" t="s">
        <v>125</v>
      </c>
      <c r="H152" s="192">
        <v>176</v>
      </c>
      <c r="I152" s="193"/>
      <c r="J152" s="194">
        <f t="shared" si="10"/>
        <v>0</v>
      </c>
      <c r="K152" s="190" t="s">
        <v>1</v>
      </c>
      <c r="L152" s="34"/>
      <c r="M152" s="195" t="s">
        <v>1</v>
      </c>
      <c r="N152" s="196" t="s">
        <v>37</v>
      </c>
      <c r="O152" s="62"/>
      <c r="P152" s="197">
        <f t="shared" si="11"/>
        <v>0</v>
      </c>
      <c r="Q152" s="197">
        <v>0</v>
      </c>
      <c r="R152" s="197">
        <f t="shared" si="12"/>
        <v>0</v>
      </c>
      <c r="S152" s="197">
        <v>0</v>
      </c>
      <c r="T152" s="198">
        <f t="shared" si="13"/>
        <v>0</v>
      </c>
      <c r="AR152" s="199" t="s">
        <v>122</v>
      </c>
      <c r="AT152" s="199" t="s">
        <v>118</v>
      </c>
      <c r="AU152" s="199" t="s">
        <v>82</v>
      </c>
      <c r="AY152" s="13" t="s">
        <v>116</v>
      </c>
      <c r="BE152" s="200">
        <f t="shared" si="14"/>
        <v>0</v>
      </c>
      <c r="BF152" s="200">
        <f t="shared" si="15"/>
        <v>0</v>
      </c>
      <c r="BG152" s="200">
        <f t="shared" si="16"/>
        <v>0</v>
      </c>
      <c r="BH152" s="200">
        <f t="shared" si="17"/>
        <v>0</v>
      </c>
      <c r="BI152" s="200">
        <f t="shared" si="18"/>
        <v>0</v>
      </c>
      <c r="BJ152" s="13" t="s">
        <v>80</v>
      </c>
      <c r="BK152" s="200">
        <f t="shared" si="19"/>
        <v>0</v>
      </c>
      <c r="BL152" s="13" t="s">
        <v>122</v>
      </c>
      <c r="BM152" s="199" t="s">
        <v>206</v>
      </c>
    </row>
    <row r="153" spans="2:65" s="1" customFormat="1" ht="16.5" customHeight="1">
      <c r="B153" s="30"/>
      <c r="C153" s="188" t="s">
        <v>164</v>
      </c>
      <c r="D153" s="188" t="s">
        <v>118</v>
      </c>
      <c r="E153" s="189" t="s">
        <v>207</v>
      </c>
      <c r="F153" s="190" t="s">
        <v>208</v>
      </c>
      <c r="G153" s="191" t="s">
        <v>121</v>
      </c>
      <c r="H153" s="192">
        <v>185</v>
      </c>
      <c r="I153" s="193"/>
      <c r="J153" s="194">
        <f t="shared" si="10"/>
        <v>0</v>
      </c>
      <c r="K153" s="190" t="s">
        <v>1</v>
      </c>
      <c r="L153" s="34"/>
      <c r="M153" s="195" t="s">
        <v>1</v>
      </c>
      <c r="N153" s="196" t="s">
        <v>37</v>
      </c>
      <c r="O153" s="62"/>
      <c r="P153" s="197">
        <f t="shared" si="11"/>
        <v>0</v>
      </c>
      <c r="Q153" s="197">
        <v>0</v>
      </c>
      <c r="R153" s="197">
        <f t="shared" si="12"/>
        <v>0</v>
      </c>
      <c r="S153" s="197">
        <v>0</v>
      </c>
      <c r="T153" s="198">
        <f t="shared" si="13"/>
        <v>0</v>
      </c>
      <c r="AR153" s="199" t="s">
        <v>122</v>
      </c>
      <c r="AT153" s="199" t="s">
        <v>118</v>
      </c>
      <c r="AU153" s="199" t="s">
        <v>82</v>
      </c>
      <c r="AY153" s="13" t="s">
        <v>116</v>
      </c>
      <c r="BE153" s="200">
        <f t="shared" si="14"/>
        <v>0</v>
      </c>
      <c r="BF153" s="200">
        <f t="shared" si="15"/>
        <v>0</v>
      </c>
      <c r="BG153" s="200">
        <f t="shared" si="16"/>
        <v>0</v>
      </c>
      <c r="BH153" s="200">
        <f t="shared" si="17"/>
        <v>0</v>
      </c>
      <c r="BI153" s="200">
        <f t="shared" si="18"/>
        <v>0</v>
      </c>
      <c r="BJ153" s="13" t="s">
        <v>80</v>
      </c>
      <c r="BK153" s="200">
        <f t="shared" si="19"/>
        <v>0</v>
      </c>
      <c r="BL153" s="13" t="s">
        <v>122</v>
      </c>
      <c r="BM153" s="199" t="s">
        <v>209</v>
      </c>
    </row>
    <row r="154" spans="2:65" s="1" customFormat="1" ht="16.5" customHeight="1">
      <c r="B154" s="30"/>
      <c r="C154" s="188" t="s">
        <v>210</v>
      </c>
      <c r="D154" s="188" t="s">
        <v>118</v>
      </c>
      <c r="E154" s="189" t="s">
        <v>211</v>
      </c>
      <c r="F154" s="190" t="s">
        <v>212</v>
      </c>
      <c r="G154" s="191" t="s">
        <v>121</v>
      </c>
      <c r="H154" s="192">
        <v>185</v>
      </c>
      <c r="I154" s="193"/>
      <c r="J154" s="194">
        <f t="shared" si="10"/>
        <v>0</v>
      </c>
      <c r="K154" s="190" t="s">
        <v>1</v>
      </c>
      <c r="L154" s="34"/>
      <c r="M154" s="195" t="s">
        <v>1</v>
      </c>
      <c r="N154" s="196" t="s">
        <v>37</v>
      </c>
      <c r="O154" s="62"/>
      <c r="P154" s="197">
        <f t="shared" si="11"/>
        <v>0</v>
      </c>
      <c r="Q154" s="197">
        <v>0</v>
      </c>
      <c r="R154" s="197">
        <f t="shared" si="12"/>
        <v>0</v>
      </c>
      <c r="S154" s="197">
        <v>0</v>
      </c>
      <c r="T154" s="198">
        <f t="shared" si="13"/>
        <v>0</v>
      </c>
      <c r="AR154" s="199" t="s">
        <v>122</v>
      </c>
      <c r="AT154" s="199" t="s">
        <v>118</v>
      </c>
      <c r="AU154" s="199" t="s">
        <v>82</v>
      </c>
      <c r="AY154" s="13" t="s">
        <v>116</v>
      </c>
      <c r="BE154" s="200">
        <f t="shared" si="14"/>
        <v>0</v>
      </c>
      <c r="BF154" s="200">
        <f t="shared" si="15"/>
        <v>0</v>
      </c>
      <c r="BG154" s="200">
        <f t="shared" si="16"/>
        <v>0</v>
      </c>
      <c r="BH154" s="200">
        <f t="shared" si="17"/>
        <v>0</v>
      </c>
      <c r="BI154" s="200">
        <f t="shared" si="18"/>
        <v>0</v>
      </c>
      <c r="BJ154" s="13" t="s">
        <v>80</v>
      </c>
      <c r="BK154" s="200">
        <f t="shared" si="19"/>
        <v>0</v>
      </c>
      <c r="BL154" s="13" t="s">
        <v>122</v>
      </c>
      <c r="BM154" s="199" t="s">
        <v>213</v>
      </c>
    </row>
    <row r="155" spans="2:65" s="1" customFormat="1" ht="16.5" customHeight="1">
      <c r="B155" s="30"/>
      <c r="C155" s="188" t="s">
        <v>167</v>
      </c>
      <c r="D155" s="188" t="s">
        <v>118</v>
      </c>
      <c r="E155" s="189" t="s">
        <v>214</v>
      </c>
      <c r="F155" s="190" t="s">
        <v>215</v>
      </c>
      <c r="G155" s="191" t="s">
        <v>216</v>
      </c>
      <c r="H155" s="192">
        <v>1425</v>
      </c>
      <c r="I155" s="193"/>
      <c r="J155" s="194">
        <f t="shared" si="10"/>
        <v>0</v>
      </c>
      <c r="K155" s="190" t="s">
        <v>1</v>
      </c>
      <c r="L155" s="34"/>
      <c r="M155" s="195" t="s">
        <v>1</v>
      </c>
      <c r="N155" s="196" t="s">
        <v>37</v>
      </c>
      <c r="O155" s="62"/>
      <c r="P155" s="197">
        <f t="shared" si="11"/>
        <v>0</v>
      </c>
      <c r="Q155" s="197">
        <v>0</v>
      </c>
      <c r="R155" s="197">
        <f t="shared" si="12"/>
        <v>0</v>
      </c>
      <c r="S155" s="197">
        <v>0</v>
      </c>
      <c r="T155" s="198">
        <f t="shared" si="13"/>
        <v>0</v>
      </c>
      <c r="AR155" s="199" t="s">
        <v>122</v>
      </c>
      <c r="AT155" s="199" t="s">
        <v>118</v>
      </c>
      <c r="AU155" s="199" t="s">
        <v>82</v>
      </c>
      <c r="AY155" s="13" t="s">
        <v>116</v>
      </c>
      <c r="BE155" s="200">
        <f t="shared" si="14"/>
        <v>0</v>
      </c>
      <c r="BF155" s="200">
        <f t="shared" si="15"/>
        <v>0</v>
      </c>
      <c r="BG155" s="200">
        <f t="shared" si="16"/>
        <v>0</v>
      </c>
      <c r="BH155" s="200">
        <f t="shared" si="17"/>
        <v>0</v>
      </c>
      <c r="BI155" s="200">
        <f t="shared" si="18"/>
        <v>0</v>
      </c>
      <c r="BJ155" s="13" t="s">
        <v>80</v>
      </c>
      <c r="BK155" s="200">
        <f t="shared" si="19"/>
        <v>0</v>
      </c>
      <c r="BL155" s="13" t="s">
        <v>122</v>
      </c>
      <c r="BM155" s="199" t="s">
        <v>217</v>
      </c>
    </row>
    <row r="156" spans="2:65" s="1" customFormat="1" ht="16.5" customHeight="1">
      <c r="B156" s="30"/>
      <c r="C156" s="188" t="s">
        <v>218</v>
      </c>
      <c r="D156" s="188" t="s">
        <v>118</v>
      </c>
      <c r="E156" s="189" t="s">
        <v>219</v>
      </c>
      <c r="F156" s="190" t="s">
        <v>220</v>
      </c>
      <c r="G156" s="191" t="s">
        <v>125</v>
      </c>
      <c r="H156" s="192">
        <v>8</v>
      </c>
      <c r="I156" s="193"/>
      <c r="J156" s="194">
        <f t="shared" si="10"/>
        <v>0</v>
      </c>
      <c r="K156" s="190" t="s">
        <v>1</v>
      </c>
      <c r="L156" s="34"/>
      <c r="M156" s="195" t="s">
        <v>1</v>
      </c>
      <c r="N156" s="196" t="s">
        <v>37</v>
      </c>
      <c r="O156" s="62"/>
      <c r="P156" s="197">
        <f t="shared" si="11"/>
        <v>0</v>
      </c>
      <c r="Q156" s="197">
        <v>0</v>
      </c>
      <c r="R156" s="197">
        <f t="shared" si="12"/>
        <v>0</v>
      </c>
      <c r="S156" s="197">
        <v>0</v>
      </c>
      <c r="T156" s="198">
        <f t="shared" si="13"/>
        <v>0</v>
      </c>
      <c r="AR156" s="199" t="s">
        <v>122</v>
      </c>
      <c r="AT156" s="199" t="s">
        <v>118</v>
      </c>
      <c r="AU156" s="199" t="s">
        <v>82</v>
      </c>
      <c r="AY156" s="13" t="s">
        <v>116</v>
      </c>
      <c r="BE156" s="200">
        <f t="shared" si="14"/>
        <v>0</v>
      </c>
      <c r="BF156" s="200">
        <f t="shared" si="15"/>
        <v>0</v>
      </c>
      <c r="BG156" s="200">
        <f t="shared" si="16"/>
        <v>0</v>
      </c>
      <c r="BH156" s="200">
        <f t="shared" si="17"/>
        <v>0</v>
      </c>
      <c r="BI156" s="200">
        <f t="shared" si="18"/>
        <v>0</v>
      </c>
      <c r="BJ156" s="13" t="s">
        <v>80</v>
      </c>
      <c r="BK156" s="200">
        <f t="shared" si="19"/>
        <v>0</v>
      </c>
      <c r="BL156" s="13" t="s">
        <v>122</v>
      </c>
      <c r="BM156" s="199" t="s">
        <v>221</v>
      </c>
    </row>
    <row r="157" spans="2:65" s="1" customFormat="1" ht="16.5" customHeight="1">
      <c r="B157" s="30"/>
      <c r="C157" s="188" t="s">
        <v>170</v>
      </c>
      <c r="D157" s="188" t="s">
        <v>118</v>
      </c>
      <c r="E157" s="189" t="s">
        <v>222</v>
      </c>
      <c r="F157" s="190" t="s">
        <v>223</v>
      </c>
      <c r="G157" s="191" t="s">
        <v>216</v>
      </c>
      <c r="H157" s="192">
        <v>1226</v>
      </c>
      <c r="I157" s="193"/>
      <c r="J157" s="194">
        <f t="shared" si="10"/>
        <v>0</v>
      </c>
      <c r="K157" s="190" t="s">
        <v>1</v>
      </c>
      <c r="L157" s="34"/>
      <c r="M157" s="195" t="s">
        <v>1</v>
      </c>
      <c r="N157" s="196" t="s">
        <v>37</v>
      </c>
      <c r="O157" s="62"/>
      <c r="P157" s="197">
        <f t="shared" si="11"/>
        <v>0</v>
      </c>
      <c r="Q157" s="197">
        <v>0</v>
      </c>
      <c r="R157" s="197">
        <f t="shared" si="12"/>
        <v>0</v>
      </c>
      <c r="S157" s="197">
        <v>0</v>
      </c>
      <c r="T157" s="198">
        <f t="shared" si="13"/>
        <v>0</v>
      </c>
      <c r="AR157" s="199" t="s">
        <v>122</v>
      </c>
      <c r="AT157" s="199" t="s">
        <v>118</v>
      </c>
      <c r="AU157" s="199" t="s">
        <v>82</v>
      </c>
      <c r="AY157" s="13" t="s">
        <v>116</v>
      </c>
      <c r="BE157" s="200">
        <f t="shared" si="14"/>
        <v>0</v>
      </c>
      <c r="BF157" s="200">
        <f t="shared" si="15"/>
        <v>0</v>
      </c>
      <c r="BG157" s="200">
        <f t="shared" si="16"/>
        <v>0</v>
      </c>
      <c r="BH157" s="200">
        <f t="shared" si="17"/>
        <v>0</v>
      </c>
      <c r="BI157" s="200">
        <f t="shared" si="18"/>
        <v>0</v>
      </c>
      <c r="BJ157" s="13" t="s">
        <v>80</v>
      </c>
      <c r="BK157" s="200">
        <f t="shared" si="19"/>
        <v>0</v>
      </c>
      <c r="BL157" s="13" t="s">
        <v>122</v>
      </c>
      <c r="BM157" s="199" t="s">
        <v>224</v>
      </c>
    </row>
    <row r="158" spans="2:65" s="1" customFormat="1" ht="16.5" customHeight="1">
      <c r="B158" s="30"/>
      <c r="C158" s="188" t="s">
        <v>225</v>
      </c>
      <c r="D158" s="188" t="s">
        <v>118</v>
      </c>
      <c r="E158" s="189" t="s">
        <v>226</v>
      </c>
      <c r="F158" s="190" t="s">
        <v>227</v>
      </c>
      <c r="G158" s="191" t="s">
        <v>121</v>
      </c>
      <c r="H158" s="192">
        <v>530</v>
      </c>
      <c r="I158" s="193"/>
      <c r="J158" s="194">
        <f t="shared" si="10"/>
        <v>0</v>
      </c>
      <c r="K158" s="190" t="s">
        <v>1</v>
      </c>
      <c r="L158" s="34"/>
      <c r="M158" s="195" t="s">
        <v>1</v>
      </c>
      <c r="N158" s="196" t="s">
        <v>37</v>
      </c>
      <c r="O158" s="62"/>
      <c r="P158" s="197">
        <f t="shared" si="11"/>
        <v>0</v>
      </c>
      <c r="Q158" s="197">
        <v>0</v>
      </c>
      <c r="R158" s="197">
        <f t="shared" si="12"/>
        <v>0</v>
      </c>
      <c r="S158" s="197">
        <v>0</v>
      </c>
      <c r="T158" s="198">
        <f t="shared" si="13"/>
        <v>0</v>
      </c>
      <c r="AR158" s="199" t="s">
        <v>122</v>
      </c>
      <c r="AT158" s="199" t="s">
        <v>118</v>
      </c>
      <c r="AU158" s="199" t="s">
        <v>82</v>
      </c>
      <c r="AY158" s="13" t="s">
        <v>116</v>
      </c>
      <c r="BE158" s="200">
        <f t="shared" si="14"/>
        <v>0</v>
      </c>
      <c r="BF158" s="200">
        <f t="shared" si="15"/>
        <v>0</v>
      </c>
      <c r="BG158" s="200">
        <f t="shared" si="16"/>
        <v>0</v>
      </c>
      <c r="BH158" s="200">
        <f t="shared" si="17"/>
        <v>0</v>
      </c>
      <c r="BI158" s="200">
        <f t="shared" si="18"/>
        <v>0</v>
      </c>
      <c r="BJ158" s="13" t="s">
        <v>80</v>
      </c>
      <c r="BK158" s="200">
        <f t="shared" si="19"/>
        <v>0</v>
      </c>
      <c r="BL158" s="13" t="s">
        <v>122</v>
      </c>
      <c r="BM158" s="199" t="s">
        <v>228</v>
      </c>
    </row>
    <row r="159" spans="2:65" s="1" customFormat="1" ht="16.5" customHeight="1">
      <c r="B159" s="30"/>
      <c r="C159" s="188" t="s">
        <v>173</v>
      </c>
      <c r="D159" s="188" t="s">
        <v>118</v>
      </c>
      <c r="E159" s="189" t="s">
        <v>229</v>
      </c>
      <c r="F159" s="190" t="s">
        <v>230</v>
      </c>
      <c r="G159" s="191" t="s">
        <v>216</v>
      </c>
      <c r="H159" s="192">
        <v>1226</v>
      </c>
      <c r="I159" s="193"/>
      <c r="J159" s="194">
        <f t="shared" si="10"/>
        <v>0</v>
      </c>
      <c r="K159" s="190" t="s">
        <v>1</v>
      </c>
      <c r="L159" s="34"/>
      <c r="M159" s="195" t="s">
        <v>1</v>
      </c>
      <c r="N159" s="196" t="s">
        <v>37</v>
      </c>
      <c r="O159" s="62"/>
      <c r="P159" s="197">
        <f t="shared" si="11"/>
        <v>0</v>
      </c>
      <c r="Q159" s="197">
        <v>0</v>
      </c>
      <c r="R159" s="197">
        <f t="shared" si="12"/>
        <v>0</v>
      </c>
      <c r="S159" s="197">
        <v>0</v>
      </c>
      <c r="T159" s="198">
        <f t="shared" si="13"/>
        <v>0</v>
      </c>
      <c r="AR159" s="199" t="s">
        <v>122</v>
      </c>
      <c r="AT159" s="199" t="s">
        <v>118</v>
      </c>
      <c r="AU159" s="199" t="s">
        <v>82</v>
      </c>
      <c r="AY159" s="13" t="s">
        <v>116</v>
      </c>
      <c r="BE159" s="200">
        <f t="shared" si="14"/>
        <v>0</v>
      </c>
      <c r="BF159" s="200">
        <f t="shared" si="15"/>
        <v>0</v>
      </c>
      <c r="BG159" s="200">
        <f t="shared" si="16"/>
        <v>0</v>
      </c>
      <c r="BH159" s="200">
        <f t="shared" si="17"/>
        <v>0</v>
      </c>
      <c r="BI159" s="200">
        <f t="shared" si="18"/>
        <v>0</v>
      </c>
      <c r="BJ159" s="13" t="s">
        <v>80</v>
      </c>
      <c r="BK159" s="200">
        <f t="shared" si="19"/>
        <v>0</v>
      </c>
      <c r="BL159" s="13" t="s">
        <v>122</v>
      </c>
      <c r="BM159" s="199" t="s">
        <v>231</v>
      </c>
    </row>
    <row r="160" spans="2:65" s="1" customFormat="1" ht="16.5" customHeight="1">
      <c r="B160" s="30"/>
      <c r="C160" s="188" t="s">
        <v>232</v>
      </c>
      <c r="D160" s="188" t="s">
        <v>118</v>
      </c>
      <c r="E160" s="189" t="s">
        <v>233</v>
      </c>
      <c r="F160" s="190" t="s">
        <v>234</v>
      </c>
      <c r="G160" s="191" t="s">
        <v>121</v>
      </c>
      <c r="H160" s="192">
        <v>362</v>
      </c>
      <c r="I160" s="193"/>
      <c r="J160" s="194">
        <f t="shared" si="10"/>
        <v>0</v>
      </c>
      <c r="K160" s="190" t="s">
        <v>1</v>
      </c>
      <c r="L160" s="34"/>
      <c r="M160" s="195" t="s">
        <v>1</v>
      </c>
      <c r="N160" s="196" t="s">
        <v>37</v>
      </c>
      <c r="O160" s="62"/>
      <c r="P160" s="197">
        <f t="shared" si="11"/>
        <v>0</v>
      </c>
      <c r="Q160" s="197">
        <v>0</v>
      </c>
      <c r="R160" s="197">
        <f t="shared" si="12"/>
        <v>0</v>
      </c>
      <c r="S160" s="197">
        <v>0</v>
      </c>
      <c r="T160" s="198">
        <f t="shared" si="13"/>
        <v>0</v>
      </c>
      <c r="AR160" s="199" t="s">
        <v>122</v>
      </c>
      <c r="AT160" s="199" t="s">
        <v>118</v>
      </c>
      <c r="AU160" s="199" t="s">
        <v>82</v>
      </c>
      <c r="AY160" s="13" t="s">
        <v>116</v>
      </c>
      <c r="BE160" s="200">
        <f t="shared" si="14"/>
        <v>0</v>
      </c>
      <c r="BF160" s="200">
        <f t="shared" si="15"/>
        <v>0</v>
      </c>
      <c r="BG160" s="200">
        <f t="shared" si="16"/>
        <v>0</v>
      </c>
      <c r="BH160" s="200">
        <f t="shared" si="17"/>
        <v>0</v>
      </c>
      <c r="BI160" s="200">
        <f t="shared" si="18"/>
        <v>0</v>
      </c>
      <c r="BJ160" s="13" t="s">
        <v>80</v>
      </c>
      <c r="BK160" s="200">
        <f t="shared" si="19"/>
        <v>0</v>
      </c>
      <c r="BL160" s="13" t="s">
        <v>122</v>
      </c>
      <c r="BM160" s="199" t="s">
        <v>235</v>
      </c>
    </row>
    <row r="161" spans="2:65" s="1" customFormat="1" ht="16.5" customHeight="1">
      <c r="B161" s="30"/>
      <c r="C161" s="188" t="s">
        <v>177</v>
      </c>
      <c r="D161" s="188" t="s">
        <v>118</v>
      </c>
      <c r="E161" s="189" t="s">
        <v>236</v>
      </c>
      <c r="F161" s="190" t="s">
        <v>237</v>
      </c>
      <c r="G161" s="191" t="s">
        <v>121</v>
      </c>
      <c r="H161" s="192">
        <v>128</v>
      </c>
      <c r="I161" s="193"/>
      <c r="J161" s="194">
        <f t="shared" si="10"/>
        <v>0</v>
      </c>
      <c r="K161" s="190" t="s">
        <v>1</v>
      </c>
      <c r="L161" s="34"/>
      <c r="M161" s="195" t="s">
        <v>1</v>
      </c>
      <c r="N161" s="196" t="s">
        <v>37</v>
      </c>
      <c r="O161" s="62"/>
      <c r="P161" s="197">
        <f t="shared" si="11"/>
        <v>0</v>
      </c>
      <c r="Q161" s="197">
        <v>0</v>
      </c>
      <c r="R161" s="197">
        <f t="shared" si="12"/>
        <v>0</v>
      </c>
      <c r="S161" s="197">
        <v>0</v>
      </c>
      <c r="T161" s="198">
        <f t="shared" si="13"/>
        <v>0</v>
      </c>
      <c r="AR161" s="199" t="s">
        <v>122</v>
      </c>
      <c r="AT161" s="199" t="s">
        <v>118</v>
      </c>
      <c r="AU161" s="199" t="s">
        <v>82</v>
      </c>
      <c r="AY161" s="13" t="s">
        <v>116</v>
      </c>
      <c r="BE161" s="200">
        <f t="shared" si="14"/>
        <v>0</v>
      </c>
      <c r="BF161" s="200">
        <f t="shared" si="15"/>
        <v>0</v>
      </c>
      <c r="BG161" s="200">
        <f t="shared" si="16"/>
        <v>0</v>
      </c>
      <c r="BH161" s="200">
        <f t="shared" si="17"/>
        <v>0</v>
      </c>
      <c r="BI161" s="200">
        <f t="shared" si="18"/>
        <v>0</v>
      </c>
      <c r="BJ161" s="13" t="s">
        <v>80</v>
      </c>
      <c r="BK161" s="200">
        <f t="shared" si="19"/>
        <v>0</v>
      </c>
      <c r="BL161" s="13" t="s">
        <v>122</v>
      </c>
      <c r="BM161" s="199" t="s">
        <v>238</v>
      </c>
    </row>
    <row r="162" spans="2:65" s="11" customFormat="1" ht="22.9" customHeight="1">
      <c r="B162" s="172"/>
      <c r="C162" s="173"/>
      <c r="D162" s="174" t="s">
        <v>71</v>
      </c>
      <c r="E162" s="186" t="s">
        <v>239</v>
      </c>
      <c r="F162" s="186" t="s">
        <v>240</v>
      </c>
      <c r="G162" s="173"/>
      <c r="H162" s="173"/>
      <c r="I162" s="176"/>
      <c r="J162" s="187">
        <f>BK162</f>
        <v>0</v>
      </c>
      <c r="K162" s="173"/>
      <c r="L162" s="178"/>
      <c r="M162" s="179"/>
      <c r="N162" s="180"/>
      <c r="O162" s="180"/>
      <c r="P162" s="181">
        <f>SUM(P163:P165)</f>
        <v>0</v>
      </c>
      <c r="Q162" s="180"/>
      <c r="R162" s="181">
        <f>SUM(R163:R165)</f>
        <v>0</v>
      </c>
      <c r="S162" s="180"/>
      <c r="T162" s="182">
        <f>SUM(T163:T165)</f>
        <v>0</v>
      </c>
      <c r="AR162" s="183" t="s">
        <v>80</v>
      </c>
      <c r="AT162" s="184" t="s">
        <v>71</v>
      </c>
      <c r="AU162" s="184" t="s">
        <v>80</v>
      </c>
      <c r="AY162" s="183" t="s">
        <v>116</v>
      </c>
      <c r="BK162" s="185">
        <f>SUM(BK163:BK165)</f>
        <v>0</v>
      </c>
    </row>
    <row r="163" spans="2:65" s="1" customFormat="1" ht="16.5" customHeight="1">
      <c r="B163" s="30"/>
      <c r="C163" s="188" t="s">
        <v>241</v>
      </c>
      <c r="D163" s="188" t="s">
        <v>118</v>
      </c>
      <c r="E163" s="189" t="s">
        <v>242</v>
      </c>
      <c r="F163" s="190" t="s">
        <v>243</v>
      </c>
      <c r="G163" s="191" t="s">
        <v>244</v>
      </c>
      <c r="H163" s="192">
        <v>14.75</v>
      </c>
      <c r="I163" s="193"/>
      <c r="J163" s="194">
        <f>ROUND(I163*H163,2)</f>
        <v>0</v>
      </c>
      <c r="K163" s="190" t="s">
        <v>1</v>
      </c>
      <c r="L163" s="34"/>
      <c r="M163" s="195" t="s">
        <v>1</v>
      </c>
      <c r="N163" s="196" t="s">
        <v>37</v>
      </c>
      <c r="O163" s="62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AR163" s="199" t="s">
        <v>122</v>
      </c>
      <c r="AT163" s="199" t="s">
        <v>118</v>
      </c>
      <c r="AU163" s="199" t="s">
        <v>82</v>
      </c>
      <c r="AY163" s="13" t="s">
        <v>116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3" t="s">
        <v>80</v>
      </c>
      <c r="BK163" s="200">
        <f>ROUND(I163*H163,2)</f>
        <v>0</v>
      </c>
      <c r="BL163" s="13" t="s">
        <v>122</v>
      </c>
      <c r="BM163" s="199" t="s">
        <v>245</v>
      </c>
    </row>
    <row r="164" spans="2:65" s="1" customFormat="1" ht="16.5" customHeight="1">
      <c r="B164" s="30"/>
      <c r="C164" s="188" t="s">
        <v>180</v>
      </c>
      <c r="D164" s="188" t="s">
        <v>118</v>
      </c>
      <c r="E164" s="189" t="s">
        <v>246</v>
      </c>
      <c r="F164" s="190" t="s">
        <v>247</v>
      </c>
      <c r="G164" s="191" t="s">
        <v>216</v>
      </c>
      <c r="H164" s="192">
        <v>1226</v>
      </c>
      <c r="I164" s="193"/>
      <c r="J164" s="194">
        <f>ROUND(I164*H164,2)</f>
        <v>0</v>
      </c>
      <c r="K164" s="190" t="s">
        <v>1</v>
      </c>
      <c r="L164" s="34"/>
      <c r="M164" s="195" t="s">
        <v>1</v>
      </c>
      <c r="N164" s="196" t="s">
        <v>37</v>
      </c>
      <c r="O164" s="62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AR164" s="199" t="s">
        <v>122</v>
      </c>
      <c r="AT164" s="199" t="s">
        <v>118</v>
      </c>
      <c r="AU164" s="199" t="s">
        <v>82</v>
      </c>
      <c r="AY164" s="13" t="s">
        <v>116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3" t="s">
        <v>80</v>
      </c>
      <c r="BK164" s="200">
        <f>ROUND(I164*H164,2)</f>
        <v>0</v>
      </c>
      <c r="BL164" s="13" t="s">
        <v>122</v>
      </c>
      <c r="BM164" s="199" t="s">
        <v>248</v>
      </c>
    </row>
    <row r="165" spans="2:65" s="1" customFormat="1" ht="16.5" customHeight="1">
      <c r="B165" s="30"/>
      <c r="C165" s="188" t="s">
        <v>249</v>
      </c>
      <c r="D165" s="188" t="s">
        <v>118</v>
      </c>
      <c r="E165" s="189" t="s">
        <v>250</v>
      </c>
      <c r="F165" s="190" t="s">
        <v>251</v>
      </c>
      <c r="G165" s="191" t="s">
        <v>121</v>
      </c>
      <c r="H165" s="192">
        <v>12</v>
      </c>
      <c r="I165" s="193"/>
      <c r="J165" s="194">
        <f>ROUND(I165*H165,2)</f>
        <v>0</v>
      </c>
      <c r="K165" s="190" t="s">
        <v>1</v>
      </c>
      <c r="L165" s="34"/>
      <c r="M165" s="195" t="s">
        <v>1</v>
      </c>
      <c r="N165" s="196" t="s">
        <v>37</v>
      </c>
      <c r="O165" s="62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AR165" s="199" t="s">
        <v>122</v>
      </c>
      <c r="AT165" s="199" t="s">
        <v>118</v>
      </c>
      <c r="AU165" s="199" t="s">
        <v>82</v>
      </c>
      <c r="AY165" s="13" t="s">
        <v>116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3" t="s">
        <v>80</v>
      </c>
      <c r="BK165" s="200">
        <f>ROUND(I165*H165,2)</f>
        <v>0</v>
      </c>
      <c r="BL165" s="13" t="s">
        <v>122</v>
      </c>
      <c r="BM165" s="199" t="s">
        <v>252</v>
      </c>
    </row>
    <row r="166" spans="2:65" s="11" customFormat="1" ht="22.9" customHeight="1">
      <c r="B166" s="172"/>
      <c r="C166" s="173"/>
      <c r="D166" s="174" t="s">
        <v>71</v>
      </c>
      <c r="E166" s="186" t="s">
        <v>253</v>
      </c>
      <c r="F166" s="186" t="s">
        <v>254</v>
      </c>
      <c r="G166" s="173"/>
      <c r="H166" s="173"/>
      <c r="I166" s="176"/>
      <c r="J166" s="187">
        <f>BK166</f>
        <v>0</v>
      </c>
      <c r="K166" s="173"/>
      <c r="L166" s="178"/>
      <c r="M166" s="179"/>
      <c r="N166" s="180"/>
      <c r="O166" s="180"/>
      <c r="P166" s="181">
        <f>SUM(P167:P168)</f>
        <v>0</v>
      </c>
      <c r="Q166" s="180"/>
      <c r="R166" s="181">
        <f>SUM(R167:R168)</f>
        <v>0</v>
      </c>
      <c r="S166" s="180"/>
      <c r="T166" s="182">
        <f>SUM(T167:T168)</f>
        <v>0</v>
      </c>
      <c r="AR166" s="183" t="s">
        <v>80</v>
      </c>
      <c r="AT166" s="184" t="s">
        <v>71</v>
      </c>
      <c r="AU166" s="184" t="s">
        <v>80</v>
      </c>
      <c r="AY166" s="183" t="s">
        <v>116</v>
      </c>
      <c r="BK166" s="185">
        <f>SUM(BK167:BK168)</f>
        <v>0</v>
      </c>
    </row>
    <row r="167" spans="2:65" s="1" customFormat="1" ht="16.5" customHeight="1">
      <c r="B167" s="30"/>
      <c r="C167" s="188" t="s">
        <v>186</v>
      </c>
      <c r="D167" s="188" t="s">
        <v>118</v>
      </c>
      <c r="E167" s="189" t="s">
        <v>255</v>
      </c>
      <c r="F167" s="190" t="s">
        <v>256</v>
      </c>
      <c r="G167" s="191" t="s">
        <v>121</v>
      </c>
      <c r="H167" s="192">
        <v>2452</v>
      </c>
      <c r="I167" s="193"/>
      <c r="J167" s="194">
        <f>ROUND(I167*H167,2)</f>
        <v>0</v>
      </c>
      <c r="K167" s="190" t="s">
        <v>1</v>
      </c>
      <c r="L167" s="34"/>
      <c r="M167" s="195" t="s">
        <v>1</v>
      </c>
      <c r="N167" s="196" t="s">
        <v>37</v>
      </c>
      <c r="O167" s="62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AR167" s="199" t="s">
        <v>122</v>
      </c>
      <c r="AT167" s="199" t="s">
        <v>118</v>
      </c>
      <c r="AU167" s="199" t="s">
        <v>82</v>
      </c>
      <c r="AY167" s="13" t="s">
        <v>116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3" t="s">
        <v>80</v>
      </c>
      <c r="BK167" s="200">
        <f>ROUND(I167*H167,2)</f>
        <v>0</v>
      </c>
      <c r="BL167" s="13" t="s">
        <v>122</v>
      </c>
      <c r="BM167" s="199" t="s">
        <v>257</v>
      </c>
    </row>
    <row r="168" spans="2:65" s="1" customFormat="1" ht="16.5" customHeight="1">
      <c r="B168" s="30"/>
      <c r="C168" s="188" t="s">
        <v>258</v>
      </c>
      <c r="D168" s="188" t="s">
        <v>118</v>
      </c>
      <c r="E168" s="189" t="s">
        <v>259</v>
      </c>
      <c r="F168" s="190" t="s">
        <v>260</v>
      </c>
      <c r="G168" s="191" t="s">
        <v>121</v>
      </c>
      <c r="H168" s="192">
        <v>490</v>
      </c>
      <c r="I168" s="193"/>
      <c r="J168" s="194">
        <f>ROUND(I168*H168,2)</f>
        <v>0</v>
      </c>
      <c r="K168" s="190" t="s">
        <v>1</v>
      </c>
      <c r="L168" s="34"/>
      <c r="M168" s="195" t="s">
        <v>1</v>
      </c>
      <c r="N168" s="196" t="s">
        <v>37</v>
      </c>
      <c r="O168" s="62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AR168" s="199" t="s">
        <v>122</v>
      </c>
      <c r="AT168" s="199" t="s">
        <v>118</v>
      </c>
      <c r="AU168" s="199" t="s">
        <v>82</v>
      </c>
      <c r="AY168" s="13" t="s">
        <v>116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3" t="s">
        <v>80</v>
      </c>
      <c r="BK168" s="200">
        <f>ROUND(I168*H168,2)</f>
        <v>0</v>
      </c>
      <c r="BL168" s="13" t="s">
        <v>122</v>
      </c>
      <c r="BM168" s="199" t="s">
        <v>261</v>
      </c>
    </row>
    <row r="169" spans="2:65" s="11" customFormat="1" ht="22.9" customHeight="1">
      <c r="B169" s="172"/>
      <c r="C169" s="173"/>
      <c r="D169" s="174" t="s">
        <v>71</v>
      </c>
      <c r="E169" s="186" t="s">
        <v>262</v>
      </c>
      <c r="F169" s="186" t="s">
        <v>263</v>
      </c>
      <c r="G169" s="173"/>
      <c r="H169" s="173"/>
      <c r="I169" s="176"/>
      <c r="J169" s="187">
        <f>BK169</f>
        <v>0</v>
      </c>
      <c r="K169" s="173"/>
      <c r="L169" s="178"/>
      <c r="M169" s="179"/>
      <c r="N169" s="180"/>
      <c r="O169" s="180"/>
      <c r="P169" s="181">
        <f>SUM(P170:P178)</f>
        <v>0</v>
      </c>
      <c r="Q169" s="180"/>
      <c r="R169" s="181">
        <f>SUM(R170:R178)</f>
        <v>0</v>
      </c>
      <c r="S169" s="180"/>
      <c r="T169" s="182">
        <f>SUM(T170:T178)</f>
        <v>0</v>
      </c>
      <c r="AR169" s="183" t="s">
        <v>80</v>
      </c>
      <c r="AT169" s="184" t="s">
        <v>71</v>
      </c>
      <c r="AU169" s="184" t="s">
        <v>80</v>
      </c>
      <c r="AY169" s="183" t="s">
        <v>116</v>
      </c>
      <c r="BK169" s="185">
        <f>SUM(BK170:BK178)</f>
        <v>0</v>
      </c>
    </row>
    <row r="170" spans="2:65" s="1" customFormat="1" ht="16.5" customHeight="1">
      <c r="B170" s="30"/>
      <c r="C170" s="188" t="s">
        <v>189</v>
      </c>
      <c r="D170" s="188" t="s">
        <v>118</v>
      </c>
      <c r="E170" s="189" t="s">
        <v>264</v>
      </c>
      <c r="F170" s="190" t="s">
        <v>265</v>
      </c>
      <c r="G170" s="191" t="s">
        <v>216</v>
      </c>
      <c r="H170" s="192">
        <v>82</v>
      </c>
      <c r="I170" s="193"/>
      <c r="J170" s="194">
        <f t="shared" ref="J170:J178" si="20">ROUND(I170*H170,2)</f>
        <v>0</v>
      </c>
      <c r="K170" s="190" t="s">
        <v>1</v>
      </c>
      <c r="L170" s="34"/>
      <c r="M170" s="195" t="s">
        <v>1</v>
      </c>
      <c r="N170" s="196" t="s">
        <v>37</v>
      </c>
      <c r="O170" s="62"/>
      <c r="P170" s="197">
        <f t="shared" ref="P170:P178" si="21">O170*H170</f>
        <v>0</v>
      </c>
      <c r="Q170" s="197">
        <v>0</v>
      </c>
      <c r="R170" s="197">
        <f t="shared" ref="R170:R178" si="22">Q170*H170</f>
        <v>0</v>
      </c>
      <c r="S170" s="197">
        <v>0</v>
      </c>
      <c r="T170" s="198">
        <f t="shared" ref="T170:T178" si="23">S170*H170</f>
        <v>0</v>
      </c>
      <c r="AR170" s="199" t="s">
        <v>122</v>
      </c>
      <c r="AT170" s="199" t="s">
        <v>118</v>
      </c>
      <c r="AU170" s="199" t="s">
        <v>82</v>
      </c>
      <c r="AY170" s="13" t="s">
        <v>116</v>
      </c>
      <c r="BE170" s="200">
        <f t="shared" ref="BE170:BE178" si="24">IF(N170="základní",J170,0)</f>
        <v>0</v>
      </c>
      <c r="BF170" s="200">
        <f t="shared" ref="BF170:BF178" si="25">IF(N170="snížená",J170,0)</f>
        <v>0</v>
      </c>
      <c r="BG170" s="200">
        <f t="shared" ref="BG170:BG178" si="26">IF(N170="zákl. přenesená",J170,0)</f>
        <v>0</v>
      </c>
      <c r="BH170" s="200">
        <f t="shared" ref="BH170:BH178" si="27">IF(N170="sníž. přenesená",J170,0)</f>
        <v>0</v>
      </c>
      <c r="BI170" s="200">
        <f t="shared" ref="BI170:BI178" si="28">IF(N170="nulová",J170,0)</f>
        <v>0</v>
      </c>
      <c r="BJ170" s="13" t="s">
        <v>80</v>
      </c>
      <c r="BK170" s="200">
        <f t="shared" ref="BK170:BK178" si="29">ROUND(I170*H170,2)</f>
        <v>0</v>
      </c>
      <c r="BL170" s="13" t="s">
        <v>122</v>
      </c>
      <c r="BM170" s="199" t="s">
        <v>266</v>
      </c>
    </row>
    <row r="171" spans="2:65" s="1" customFormat="1" ht="16.5" customHeight="1">
      <c r="B171" s="30"/>
      <c r="C171" s="188" t="s">
        <v>267</v>
      </c>
      <c r="D171" s="188" t="s">
        <v>118</v>
      </c>
      <c r="E171" s="189" t="s">
        <v>268</v>
      </c>
      <c r="F171" s="190" t="s">
        <v>269</v>
      </c>
      <c r="G171" s="191" t="s">
        <v>216</v>
      </c>
      <c r="H171" s="192">
        <v>164</v>
      </c>
      <c r="I171" s="193"/>
      <c r="J171" s="194">
        <f t="shared" si="20"/>
        <v>0</v>
      </c>
      <c r="K171" s="190" t="s">
        <v>1</v>
      </c>
      <c r="L171" s="34"/>
      <c r="M171" s="195" t="s">
        <v>1</v>
      </c>
      <c r="N171" s="196" t="s">
        <v>37</v>
      </c>
      <c r="O171" s="62"/>
      <c r="P171" s="197">
        <f t="shared" si="21"/>
        <v>0</v>
      </c>
      <c r="Q171" s="197">
        <v>0</v>
      </c>
      <c r="R171" s="197">
        <f t="shared" si="22"/>
        <v>0</v>
      </c>
      <c r="S171" s="197">
        <v>0</v>
      </c>
      <c r="T171" s="198">
        <f t="shared" si="23"/>
        <v>0</v>
      </c>
      <c r="AR171" s="199" t="s">
        <v>122</v>
      </c>
      <c r="AT171" s="199" t="s">
        <v>118</v>
      </c>
      <c r="AU171" s="199" t="s">
        <v>82</v>
      </c>
      <c r="AY171" s="13" t="s">
        <v>116</v>
      </c>
      <c r="BE171" s="200">
        <f t="shared" si="24"/>
        <v>0</v>
      </c>
      <c r="BF171" s="200">
        <f t="shared" si="25"/>
        <v>0</v>
      </c>
      <c r="BG171" s="200">
        <f t="shared" si="26"/>
        <v>0</v>
      </c>
      <c r="BH171" s="200">
        <f t="shared" si="27"/>
        <v>0</v>
      </c>
      <c r="BI171" s="200">
        <f t="shared" si="28"/>
        <v>0</v>
      </c>
      <c r="BJ171" s="13" t="s">
        <v>80</v>
      </c>
      <c r="BK171" s="200">
        <f t="shared" si="29"/>
        <v>0</v>
      </c>
      <c r="BL171" s="13" t="s">
        <v>122</v>
      </c>
      <c r="BM171" s="199" t="s">
        <v>270</v>
      </c>
    </row>
    <row r="172" spans="2:65" s="1" customFormat="1" ht="16.5" customHeight="1">
      <c r="B172" s="30"/>
      <c r="C172" s="188" t="s">
        <v>192</v>
      </c>
      <c r="D172" s="188" t="s">
        <v>118</v>
      </c>
      <c r="E172" s="189" t="s">
        <v>271</v>
      </c>
      <c r="F172" s="190" t="s">
        <v>272</v>
      </c>
      <c r="G172" s="191" t="s">
        <v>216</v>
      </c>
      <c r="H172" s="192">
        <v>164</v>
      </c>
      <c r="I172" s="193"/>
      <c r="J172" s="194">
        <f t="shared" si="20"/>
        <v>0</v>
      </c>
      <c r="K172" s="190" t="s">
        <v>1</v>
      </c>
      <c r="L172" s="34"/>
      <c r="M172" s="195" t="s">
        <v>1</v>
      </c>
      <c r="N172" s="196" t="s">
        <v>37</v>
      </c>
      <c r="O172" s="62"/>
      <c r="P172" s="197">
        <f t="shared" si="21"/>
        <v>0</v>
      </c>
      <c r="Q172" s="197">
        <v>0</v>
      </c>
      <c r="R172" s="197">
        <f t="shared" si="22"/>
        <v>0</v>
      </c>
      <c r="S172" s="197">
        <v>0</v>
      </c>
      <c r="T172" s="198">
        <f t="shared" si="23"/>
        <v>0</v>
      </c>
      <c r="AR172" s="199" t="s">
        <v>122</v>
      </c>
      <c r="AT172" s="199" t="s">
        <v>118</v>
      </c>
      <c r="AU172" s="199" t="s">
        <v>82</v>
      </c>
      <c r="AY172" s="13" t="s">
        <v>116</v>
      </c>
      <c r="BE172" s="200">
        <f t="shared" si="24"/>
        <v>0</v>
      </c>
      <c r="BF172" s="200">
        <f t="shared" si="25"/>
        <v>0</v>
      </c>
      <c r="BG172" s="200">
        <f t="shared" si="26"/>
        <v>0</v>
      </c>
      <c r="BH172" s="200">
        <f t="shared" si="27"/>
        <v>0</v>
      </c>
      <c r="BI172" s="200">
        <f t="shared" si="28"/>
        <v>0</v>
      </c>
      <c r="BJ172" s="13" t="s">
        <v>80</v>
      </c>
      <c r="BK172" s="200">
        <f t="shared" si="29"/>
        <v>0</v>
      </c>
      <c r="BL172" s="13" t="s">
        <v>122</v>
      </c>
      <c r="BM172" s="199" t="s">
        <v>273</v>
      </c>
    </row>
    <row r="173" spans="2:65" s="1" customFormat="1" ht="16.5" customHeight="1">
      <c r="B173" s="30"/>
      <c r="C173" s="188" t="s">
        <v>274</v>
      </c>
      <c r="D173" s="188" t="s">
        <v>118</v>
      </c>
      <c r="E173" s="189" t="s">
        <v>275</v>
      </c>
      <c r="F173" s="190" t="s">
        <v>276</v>
      </c>
      <c r="G173" s="191" t="s">
        <v>216</v>
      </c>
      <c r="H173" s="192">
        <v>82</v>
      </c>
      <c r="I173" s="193"/>
      <c r="J173" s="194">
        <f t="shared" si="20"/>
        <v>0</v>
      </c>
      <c r="K173" s="190" t="s">
        <v>1</v>
      </c>
      <c r="L173" s="34"/>
      <c r="M173" s="195" t="s">
        <v>1</v>
      </c>
      <c r="N173" s="196" t="s">
        <v>37</v>
      </c>
      <c r="O173" s="62"/>
      <c r="P173" s="197">
        <f t="shared" si="21"/>
        <v>0</v>
      </c>
      <c r="Q173" s="197">
        <v>0</v>
      </c>
      <c r="R173" s="197">
        <f t="shared" si="22"/>
        <v>0</v>
      </c>
      <c r="S173" s="197">
        <v>0</v>
      </c>
      <c r="T173" s="198">
        <f t="shared" si="23"/>
        <v>0</v>
      </c>
      <c r="AR173" s="199" t="s">
        <v>122</v>
      </c>
      <c r="AT173" s="199" t="s">
        <v>118</v>
      </c>
      <c r="AU173" s="199" t="s">
        <v>82</v>
      </c>
      <c r="AY173" s="13" t="s">
        <v>116</v>
      </c>
      <c r="BE173" s="200">
        <f t="shared" si="24"/>
        <v>0</v>
      </c>
      <c r="BF173" s="200">
        <f t="shared" si="25"/>
        <v>0</v>
      </c>
      <c r="BG173" s="200">
        <f t="shared" si="26"/>
        <v>0</v>
      </c>
      <c r="BH173" s="200">
        <f t="shared" si="27"/>
        <v>0</v>
      </c>
      <c r="BI173" s="200">
        <f t="shared" si="28"/>
        <v>0</v>
      </c>
      <c r="BJ173" s="13" t="s">
        <v>80</v>
      </c>
      <c r="BK173" s="200">
        <f t="shared" si="29"/>
        <v>0</v>
      </c>
      <c r="BL173" s="13" t="s">
        <v>122</v>
      </c>
      <c r="BM173" s="199" t="s">
        <v>277</v>
      </c>
    </row>
    <row r="174" spans="2:65" s="1" customFormat="1" ht="16.5" customHeight="1">
      <c r="B174" s="30"/>
      <c r="C174" s="188" t="s">
        <v>195</v>
      </c>
      <c r="D174" s="188" t="s">
        <v>118</v>
      </c>
      <c r="E174" s="189" t="s">
        <v>278</v>
      </c>
      <c r="F174" s="190" t="s">
        <v>279</v>
      </c>
      <c r="G174" s="191" t="s">
        <v>216</v>
      </c>
      <c r="H174" s="192">
        <v>164</v>
      </c>
      <c r="I174" s="193"/>
      <c r="J174" s="194">
        <f t="shared" si="20"/>
        <v>0</v>
      </c>
      <c r="K174" s="190" t="s">
        <v>1</v>
      </c>
      <c r="L174" s="34"/>
      <c r="M174" s="195" t="s">
        <v>1</v>
      </c>
      <c r="N174" s="196" t="s">
        <v>37</v>
      </c>
      <c r="O174" s="62"/>
      <c r="P174" s="197">
        <f t="shared" si="21"/>
        <v>0</v>
      </c>
      <c r="Q174" s="197">
        <v>0</v>
      </c>
      <c r="R174" s="197">
        <f t="shared" si="22"/>
        <v>0</v>
      </c>
      <c r="S174" s="197">
        <v>0</v>
      </c>
      <c r="T174" s="198">
        <f t="shared" si="23"/>
        <v>0</v>
      </c>
      <c r="AR174" s="199" t="s">
        <v>122</v>
      </c>
      <c r="AT174" s="199" t="s">
        <v>118</v>
      </c>
      <c r="AU174" s="199" t="s">
        <v>82</v>
      </c>
      <c r="AY174" s="13" t="s">
        <v>116</v>
      </c>
      <c r="BE174" s="200">
        <f t="shared" si="24"/>
        <v>0</v>
      </c>
      <c r="BF174" s="200">
        <f t="shared" si="25"/>
        <v>0</v>
      </c>
      <c r="BG174" s="200">
        <f t="shared" si="26"/>
        <v>0</v>
      </c>
      <c r="BH174" s="200">
        <f t="shared" si="27"/>
        <v>0</v>
      </c>
      <c r="BI174" s="200">
        <f t="shared" si="28"/>
        <v>0</v>
      </c>
      <c r="BJ174" s="13" t="s">
        <v>80</v>
      </c>
      <c r="BK174" s="200">
        <f t="shared" si="29"/>
        <v>0</v>
      </c>
      <c r="BL174" s="13" t="s">
        <v>122</v>
      </c>
      <c r="BM174" s="199" t="s">
        <v>280</v>
      </c>
    </row>
    <row r="175" spans="2:65" s="1" customFormat="1" ht="16.5" customHeight="1">
      <c r="B175" s="30"/>
      <c r="C175" s="188" t="s">
        <v>281</v>
      </c>
      <c r="D175" s="188" t="s">
        <v>118</v>
      </c>
      <c r="E175" s="189" t="s">
        <v>282</v>
      </c>
      <c r="F175" s="190" t="s">
        <v>283</v>
      </c>
      <c r="G175" s="191" t="s">
        <v>216</v>
      </c>
      <c r="H175" s="192">
        <v>20</v>
      </c>
      <c r="I175" s="193"/>
      <c r="J175" s="194">
        <f t="shared" si="20"/>
        <v>0</v>
      </c>
      <c r="K175" s="190" t="s">
        <v>1</v>
      </c>
      <c r="L175" s="34"/>
      <c r="M175" s="195" t="s">
        <v>1</v>
      </c>
      <c r="N175" s="196" t="s">
        <v>37</v>
      </c>
      <c r="O175" s="62"/>
      <c r="P175" s="197">
        <f t="shared" si="21"/>
        <v>0</v>
      </c>
      <c r="Q175" s="197">
        <v>0</v>
      </c>
      <c r="R175" s="197">
        <f t="shared" si="22"/>
        <v>0</v>
      </c>
      <c r="S175" s="197">
        <v>0</v>
      </c>
      <c r="T175" s="198">
        <f t="shared" si="23"/>
        <v>0</v>
      </c>
      <c r="AR175" s="199" t="s">
        <v>122</v>
      </c>
      <c r="AT175" s="199" t="s">
        <v>118</v>
      </c>
      <c r="AU175" s="199" t="s">
        <v>82</v>
      </c>
      <c r="AY175" s="13" t="s">
        <v>116</v>
      </c>
      <c r="BE175" s="200">
        <f t="shared" si="24"/>
        <v>0</v>
      </c>
      <c r="BF175" s="200">
        <f t="shared" si="25"/>
        <v>0</v>
      </c>
      <c r="BG175" s="200">
        <f t="shared" si="26"/>
        <v>0</v>
      </c>
      <c r="BH175" s="200">
        <f t="shared" si="27"/>
        <v>0</v>
      </c>
      <c r="BI175" s="200">
        <f t="shared" si="28"/>
        <v>0</v>
      </c>
      <c r="BJ175" s="13" t="s">
        <v>80</v>
      </c>
      <c r="BK175" s="200">
        <f t="shared" si="29"/>
        <v>0</v>
      </c>
      <c r="BL175" s="13" t="s">
        <v>122</v>
      </c>
      <c r="BM175" s="199" t="s">
        <v>284</v>
      </c>
    </row>
    <row r="176" spans="2:65" s="1" customFormat="1" ht="16.5" customHeight="1">
      <c r="B176" s="30"/>
      <c r="C176" s="188" t="s">
        <v>199</v>
      </c>
      <c r="D176" s="188" t="s">
        <v>118</v>
      </c>
      <c r="E176" s="189" t="s">
        <v>285</v>
      </c>
      <c r="F176" s="190" t="s">
        <v>286</v>
      </c>
      <c r="G176" s="191" t="s">
        <v>287</v>
      </c>
      <c r="H176" s="192">
        <v>2</v>
      </c>
      <c r="I176" s="193"/>
      <c r="J176" s="194">
        <f t="shared" si="20"/>
        <v>0</v>
      </c>
      <c r="K176" s="190" t="s">
        <v>1</v>
      </c>
      <c r="L176" s="34"/>
      <c r="M176" s="195" t="s">
        <v>1</v>
      </c>
      <c r="N176" s="196" t="s">
        <v>37</v>
      </c>
      <c r="O176" s="62"/>
      <c r="P176" s="197">
        <f t="shared" si="21"/>
        <v>0</v>
      </c>
      <c r="Q176" s="197">
        <v>0</v>
      </c>
      <c r="R176" s="197">
        <f t="shared" si="22"/>
        <v>0</v>
      </c>
      <c r="S176" s="197">
        <v>0</v>
      </c>
      <c r="T176" s="198">
        <f t="shared" si="23"/>
        <v>0</v>
      </c>
      <c r="AR176" s="199" t="s">
        <v>122</v>
      </c>
      <c r="AT176" s="199" t="s">
        <v>118</v>
      </c>
      <c r="AU176" s="199" t="s">
        <v>82</v>
      </c>
      <c r="AY176" s="13" t="s">
        <v>116</v>
      </c>
      <c r="BE176" s="200">
        <f t="shared" si="24"/>
        <v>0</v>
      </c>
      <c r="BF176" s="200">
        <f t="shared" si="25"/>
        <v>0</v>
      </c>
      <c r="BG176" s="200">
        <f t="shared" si="26"/>
        <v>0</v>
      </c>
      <c r="BH176" s="200">
        <f t="shared" si="27"/>
        <v>0</v>
      </c>
      <c r="BI176" s="200">
        <f t="shared" si="28"/>
        <v>0</v>
      </c>
      <c r="BJ176" s="13" t="s">
        <v>80</v>
      </c>
      <c r="BK176" s="200">
        <f t="shared" si="29"/>
        <v>0</v>
      </c>
      <c r="BL176" s="13" t="s">
        <v>122</v>
      </c>
      <c r="BM176" s="199" t="s">
        <v>288</v>
      </c>
    </row>
    <row r="177" spans="2:65" s="1" customFormat="1" ht="16.5" customHeight="1">
      <c r="B177" s="30"/>
      <c r="C177" s="188" t="s">
        <v>289</v>
      </c>
      <c r="D177" s="188" t="s">
        <v>118</v>
      </c>
      <c r="E177" s="189" t="s">
        <v>290</v>
      </c>
      <c r="F177" s="190" t="s">
        <v>291</v>
      </c>
      <c r="G177" s="191" t="s">
        <v>287</v>
      </c>
      <c r="H177" s="192">
        <v>3</v>
      </c>
      <c r="I177" s="193"/>
      <c r="J177" s="194">
        <f t="shared" si="20"/>
        <v>0</v>
      </c>
      <c r="K177" s="190" t="s">
        <v>1</v>
      </c>
      <c r="L177" s="34"/>
      <c r="M177" s="195" t="s">
        <v>1</v>
      </c>
      <c r="N177" s="196" t="s">
        <v>37</v>
      </c>
      <c r="O177" s="62"/>
      <c r="P177" s="197">
        <f t="shared" si="21"/>
        <v>0</v>
      </c>
      <c r="Q177" s="197">
        <v>0</v>
      </c>
      <c r="R177" s="197">
        <f t="shared" si="22"/>
        <v>0</v>
      </c>
      <c r="S177" s="197">
        <v>0</v>
      </c>
      <c r="T177" s="198">
        <f t="shared" si="23"/>
        <v>0</v>
      </c>
      <c r="AR177" s="199" t="s">
        <v>122</v>
      </c>
      <c r="AT177" s="199" t="s">
        <v>118</v>
      </c>
      <c r="AU177" s="199" t="s">
        <v>82</v>
      </c>
      <c r="AY177" s="13" t="s">
        <v>116</v>
      </c>
      <c r="BE177" s="200">
        <f t="shared" si="24"/>
        <v>0</v>
      </c>
      <c r="BF177" s="200">
        <f t="shared" si="25"/>
        <v>0</v>
      </c>
      <c r="BG177" s="200">
        <f t="shared" si="26"/>
        <v>0</v>
      </c>
      <c r="BH177" s="200">
        <f t="shared" si="27"/>
        <v>0</v>
      </c>
      <c r="BI177" s="200">
        <f t="shared" si="28"/>
        <v>0</v>
      </c>
      <c r="BJ177" s="13" t="s">
        <v>80</v>
      </c>
      <c r="BK177" s="200">
        <f t="shared" si="29"/>
        <v>0</v>
      </c>
      <c r="BL177" s="13" t="s">
        <v>122</v>
      </c>
      <c r="BM177" s="199" t="s">
        <v>292</v>
      </c>
    </row>
    <row r="178" spans="2:65" s="1" customFormat="1" ht="16.5" customHeight="1">
      <c r="B178" s="30"/>
      <c r="C178" s="188" t="s">
        <v>202</v>
      </c>
      <c r="D178" s="188" t="s">
        <v>118</v>
      </c>
      <c r="E178" s="189" t="s">
        <v>293</v>
      </c>
      <c r="F178" s="190" t="s">
        <v>294</v>
      </c>
      <c r="G178" s="191" t="s">
        <v>287</v>
      </c>
      <c r="H178" s="192">
        <v>1</v>
      </c>
      <c r="I178" s="193"/>
      <c r="J178" s="194">
        <f t="shared" si="20"/>
        <v>0</v>
      </c>
      <c r="K178" s="190" t="s">
        <v>1</v>
      </c>
      <c r="L178" s="34"/>
      <c r="M178" s="195" t="s">
        <v>1</v>
      </c>
      <c r="N178" s="196" t="s">
        <v>37</v>
      </c>
      <c r="O178" s="62"/>
      <c r="P178" s="197">
        <f t="shared" si="21"/>
        <v>0</v>
      </c>
      <c r="Q178" s="197">
        <v>0</v>
      </c>
      <c r="R178" s="197">
        <f t="shared" si="22"/>
        <v>0</v>
      </c>
      <c r="S178" s="197">
        <v>0</v>
      </c>
      <c r="T178" s="198">
        <f t="shared" si="23"/>
        <v>0</v>
      </c>
      <c r="AR178" s="199" t="s">
        <v>122</v>
      </c>
      <c r="AT178" s="199" t="s">
        <v>118</v>
      </c>
      <c r="AU178" s="199" t="s">
        <v>82</v>
      </c>
      <c r="AY178" s="13" t="s">
        <v>116</v>
      </c>
      <c r="BE178" s="200">
        <f t="shared" si="24"/>
        <v>0</v>
      </c>
      <c r="BF178" s="200">
        <f t="shared" si="25"/>
        <v>0</v>
      </c>
      <c r="BG178" s="200">
        <f t="shared" si="26"/>
        <v>0</v>
      </c>
      <c r="BH178" s="200">
        <f t="shared" si="27"/>
        <v>0</v>
      </c>
      <c r="BI178" s="200">
        <f t="shared" si="28"/>
        <v>0</v>
      </c>
      <c r="BJ178" s="13" t="s">
        <v>80</v>
      </c>
      <c r="BK178" s="200">
        <f t="shared" si="29"/>
        <v>0</v>
      </c>
      <c r="BL178" s="13" t="s">
        <v>122</v>
      </c>
      <c r="BM178" s="199" t="s">
        <v>295</v>
      </c>
    </row>
    <row r="179" spans="2:65" s="11" customFormat="1" ht="22.9" customHeight="1">
      <c r="B179" s="172"/>
      <c r="C179" s="173"/>
      <c r="D179" s="174" t="s">
        <v>71</v>
      </c>
      <c r="E179" s="186" t="s">
        <v>296</v>
      </c>
      <c r="F179" s="186" t="s">
        <v>297</v>
      </c>
      <c r="G179" s="173"/>
      <c r="H179" s="173"/>
      <c r="I179" s="176"/>
      <c r="J179" s="187">
        <f>BK179</f>
        <v>0</v>
      </c>
      <c r="K179" s="173"/>
      <c r="L179" s="178"/>
      <c r="M179" s="179"/>
      <c r="N179" s="180"/>
      <c r="O179" s="180"/>
      <c r="P179" s="181">
        <f>SUM(P180:P184)</f>
        <v>0</v>
      </c>
      <c r="Q179" s="180"/>
      <c r="R179" s="181">
        <f>SUM(R180:R184)</f>
        <v>0</v>
      </c>
      <c r="S179" s="180"/>
      <c r="T179" s="182">
        <f>SUM(T180:T184)</f>
        <v>0</v>
      </c>
      <c r="AR179" s="183" t="s">
        <v>80</v>
      </c>
      <c r="AT179" s="184" t="s">
        <v>71</v>
      </c>
      <c r="AU179" s="184" t="s">
        <v>80</v>
      </c>
      <c r="AY179" s="183" t="s">
        <v>116</v>
      </c>
      <c r="BK179" s="185">
        <f>SUM(BK180:BK184)</f>
        <v>0</v>
      </c>
    </row>
    <row r="180" spans="2:65" s="1" customFormat="1" ht="16.5" customHeight="1">
      <c r="B180" s="30"/>
      <c r="C180" s="188" t="s">
        <v>298</v>
      </c>
      <c r="D180" s="188" t="s">
        <v>118</v>
      </c>
      <c r="E180" s="189" t="s">
        <v>299</v>
      </c>
      <c r="F180" s="190" t="s">
        <v>300</v>
      </c>
      <c r="G180" s="191" t="s">
        <v>216</v>
      </c>
      <c r="H180" s="192">
        <v>1329</v>
      </c>
      <c r="I180" s="193"/>
      <c r="J180" s="194">
        <f>ROUND(I180*H180,2)</f>
        <v>0</v>
      </c>
      <c r="K180" s="190" t="s">
        <v>1</v>
      </c>
      <c r="L180" s="34"/>
      <c r="M180" s="195" t="s">
        <v>1</v>
      </c>
      <c r="N180" s="196" t="s">
        <v>37</v>
      </c>
      <c r="O180" s="62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AR180" s="199" t="s">
        <v>122</v>
      </c>
      <c r="AT180" s="199" t="s">
        <v>118</v>
      </c>
      <c r="AU180" s="199" t="s">
        <v>82</v>
      </c>
      <c r="AY180" s="13" t="s">
        <v>116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3" t="s">
        <v>80</v>
      </c>
      <c r="BK180" s="200">
        <f>ROUND(I180*H180,2)</f>
        <v>0</v>
      </c>
      <c r="BL180" s="13" t="s">
        <v>122</v>
      </c>
      <c r="BM180" s="199" t="s">
        <v>301</v>
      </c>
    </row>
    <row r="181" spans="2:65" s="1" customFormat="1" ht="16.5" customHeight="1">
      <c r="B181" s="30"/>
      <c r="C181" s="188" t="s">
        <v>206</v>
      </c>
      <c r="D181" s="188" t="s">
        <v>118</v>
      </c>
      <c r="E181" s="189" t="s">
        <v>302</v>
      </c>
      <c r="F181" s="190" t="s">
        <v>303</v>
      </c>
      <c r="G181" s="191" t="s">
        <v>304</v>
      </c>
      <c r="H181" s="192">
        <v>90</v>
      </c>
      <c r="I181" s="193"/>
      <c r="J181" s="194">
        <f>ROUND(I181*H181,2)</f>
        <v>0</v>
      </c>
      <c r="K181" s="190" t="s">
        <v>1</v>
      </c>
      <c r="L181" s="34"/>
      <c r="M181" s="195" t="s">
        <v>1</v>
      </c>
      <c r="N181" s="196" t="s">
        <v>37</v>
      </c>
      <c r="O181" s="62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AR181" s="199" t="s">
        <v>122</v>
      </c>
      <c r="AT181" s="199" t="s">
        <v>118</v>
      </c>
      <c r="AU181" s="199" t="s">
        <v>82</v>
      </c>
      <c r="AY181" s="13" t="s">
        <v>116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3" t="s">
        <v>80</v>
      </c>
      <c r="BK181" s="200">
        <f>ROUND(I181*H181,2)</f>
        <v>0</v>
      </c>
      <c r="BL181" s="13" t="s">
        <v>122</v>
      </c>
      <c r="BM181" s="199" t="s">
        <v>305</v>
      </c>
    </row>
    <row r="182" spans="2:65" s="1" customFormat="1" ht="16.5" customHeight="1">
      <c r="B182" s="30"/>
      <c r="C182" s="188" t="s">
        <v>306</v>
      </c>
      <c r="D182" s="188" t="s">
        <v>118</v>
      </c>
      <c r="E182" s="189" t="s">
        <v>307</v>
      </c>
      <c r="F182" s="190" t="s">
        <v>308</v>
      </c>
      <c r="G182" s="191" t="s">
        <v>216</v>
      </c>
      <c r="H182" s="192">
        <v>1329</v>
      </c>
      <c r="I182" s="193"/>
      <c r="J182" s="194">
        <f>ROUND(I182*H182,2)</f>
        <v>0</v>
      </c>
      <c r="K182" s="190" t="s">
        <v>1</v>
      </c>
      <c r="L182" s="34"/>
      <c r="M182" s="195" t="s">
        <v>1</v>
      </c>
      <c r="N182" s="196" t="s">
        <v>37</v>
      </c>
      <c r="O182" s="62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AR182" s="199" t="s">
        <v>122</v>
      </c>
      <c r="AT182" s="199" t="s">
        <v>118</v>
      </c>
      <c r="AU182" s="199" t="s">
        <v>82</v>
      </c>
      <c r="AY182" s="13" t="s">
        <v>116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3" t="s">
        <v>80</v>
      </c>
      <c r="BK182" s="200">
        <f>ROUND(I182*H182,2)</f>
        <v>0</v>
      </c>
      <c r="BL182" s="13" t="s">
        <v>122</v>
      </c>
      <c r="BM182" s="199" t="s">
        <v>309</v>
      </c>
    </row>
    <row r="183" spans="2:65" s="1" customFormat="1" ht="16.5" customHeight="1">
      <c r="B183" s="30"/>
      <c r="C183" s="188" t="s">
        <v>209</v>
      </c>
      <c r="D183" s="188" t="s">
        <v>118</v>
      </c>
      <c r="E183" s="189" t="s">
        <v>310</v>
      </c>
      <c r="F183" s="190" t="s">
        <v>311</v>
      </c>
      <c r="G183" s="191" t="s">
        <v>304</v>
      </c>
      <c r="H183" s="192">
        <v>90</v>
      </c>
      <c r="I183" s="193"/>
      <c r="J183" s="194">
        <f>ROUND(I183*H183,2)</f>
        <v>0</v>
      </c>
      <c r="K183" s="190" t="s">
        <v>1</v>
      </c>
      <c r="L183" s="34"/>
      <c r="M183" s="195" t="s">
        <v>1</v>
      </c>
      <c r="N183" s="196" t="s">
        <v>37</v>
      </c>
      <c r="O183" s="62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AR183" s="199" t="s">
        <v>122</v>
      </c>
      <c r="AT183" s="199" t="s">
        <v>118</v>
      </c>
      <c r="AU183" s="199" t="s">
        <v>82</v>
      </c>
      <c r="AY183" s="13" t="s">
        <v>116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3" t="s">
        <v>80</v>
      </c>
      <c r="BK183" s="200">
        <f>ROUND(I183*H183,2)</f>
        <v>0</v>
      </c>
      <c r="BL183" s="13" t="s">
        <v>122</v>
      </c>
      <c r="BM183" s="199" t="s">
        <v>312</v>
      </c>
    </row>
    <row r="184" spans="2:65" s="1" customFormat="1" ht="16.5" customHeight="1">
      <c r="B184" s="30"/>
      <c r="C184" s="188" t="s">
        <v>313</v>
      </c>
      <c r="D184" s="188" t="s">
        <v>118</v>
      </c>
      <c r="E184" s="189" t="s">
        <v>314</v>
      </c>
      <c r="F184" s="190" t="s">
        <v>315</v>
      </c>
      <c r="G184" s="191" t="s">
        <v>216</v>
      </c>
      <c r="H184" s="192">
        <v>1329</v>
      </c>
      <c r="I184" s="193"/>
      <c r="J184" s="194">
        <f>ROUND(I184*H184,2)</f>
        <v>0</v>
      </c>
      <c r="K184" s="190" t="s">
        <v>1</v>
      </c>
      <c r="L184" s="34"/>
      <c r="M184" s="195" t="s">
        <v>1</v>
      </c>
      <c r="N184" s="196" t="s">
        <v>37</v>
      </c>
      <c r="O184" s="62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AR184" s="199" t="s">
        <v>122</v>
      </c>
      <c r="AT184" s="199" t="s">
        <v>118</v>
      </c>
      <c r="AU184" s="199" t="s">
        <v>82</v>
      </c>
      <c r="AY184" s="13" t="s">
        <v>116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3" t="s">
        <v>80</v>
      </c>
      <c r="BK184" s="200">
        <f>ROUND(I184*H184,2)</f>
        <v>0</v>
      </c>
      <c r="BL184" s="13" t="s">
        <v>122</v>
      </c>
      <c r="BM184" s="199" t="s">
        <v>316</v>
      </c>
    </row>
    <row r="185" spans="2:65" s="11" customFormat="1" ht="22.9" customHeight="1">
      <c r="B185" s="172"/>
      <c r="C185" s="173"/>
      <c r="D185" s="174" t="s">
        <v>71</v>
      </c>
      <c r="E185" s="186" t="s">
        <v>317</v>
      </c>
      <c r="F185" s="186" t="s">
        <v>318</v>
      </c>
      <c r="G185" s="173"/>
      <c r="H185" s="173"/>
      <c r="I185" s="176"/>
      <c r="J185" s="187">
        <f>BK185</f>
        <v>0</v>
      </c>
      <c r="K185" s="173"/>
      <c r="L185" s="178"/>
      <c r="M185" s="179"/>
      <c r="N185" s="180"/>
      <c r="O185" s="180"/>
      <c r="P185" s="181">
        <f>SUM(P186:P193)</f>
        <v>0</v>
      </c>
      <c r="Q185" s="180"/>
      <c r="R185" s="181">
        <f>SUM(R186:R193)</f>
        <v>0</v>
      </c>
      <c r="S185" s="180"/>
      <c r="T185" s="182">
        <f>SUM(T186:T193)</f>
        <v>0</v>
      </c>
      <c r="AR185" s="183" t="s">
        <v>80</v>
      </c>
      <c r="AT185" s="184" t="s">
        <v>71</v>
      </c>
      <c r="AU185" s="184" t="s">
        <v>80</v>
      </c>
      <c r="AY185" s="183" t="s">
        <v>116</v>
      </c>
      <c r="BK185" s="185">
        <f>SUM(BK186:BK193)</f>
        <v>0</v>
      </c>
    </row>
    <row r="186" spans="2:65" s="1" customFormat="1" ht="16.5" customHeight="1">
      <c r="B186" s="30"/>
      <c r="C186" s="188" t="s">
        <v>213</v>
      </c>
      <c r="D186" s="188" t="s">
        <v>118</v>
      </c>
      <c r="E186" s="189" t="s">
        <v>319</v>
      </c>
      <c r="F186" s="190" t="s">
        <v>320</v>
      </c>
      <c r="G186" s="191" t="s">
        <v>121</v>
      </c>
      <c r="H186" s="192">
        <v>614</v>
      </c>
      <c r="I186" s="193"/>
      <c r="J186" s="194">
        <f t="shared" ref="J186:J193" si="30">ROUND(I186*H186,2)</f>
        <v>0</v>
      </c>
      <c r="K186" s="190" t="s">
        <v>1</v>
      </c>
      <c r="L186" s="34"/>
      <c r="M186" s="195" t="s">
        <v>1</v>
      </c>
      <c r="N186" s="196" t="s">
        <v>37</v>
      </c>
      <c r="O186" s="62"/>
      <c r="P186" s="197">
        <f t="shared" ref="P186:P193" si="31">O186*H186</f>
        <v>0</v>
      </c>
      <c r="Q186" s="197">
        <v>0</v>
      </c>
      <c r="R186" s="197">
        <f t="shared" ref="R186:R193" si="32">Q186*H186</f>
        <v>0</v>
      </c>
      <c r="S186" s="197">
        <v>0</v>
      </c>
      <c r="T186" s="198">
        <f t="shared" ref="T186:T193" si="33">S186*H186</f>
        <v>0</v>
      </c>
      <c r="AR186" s="199" t="s">
        <v>122</v>
      </c>
      <c r="AT186" s="199" t="s">
        <v>118</v>
      </c>
      <c r="AU186" s="199" t="s">
        <v>82</v>
      </c>
      <c r="AY186" s="13" t="s">
        <v>116</v>
      </c>
      <c r="BE186" s="200">
        <f t="shared" ref="BE186:BE193" si="34">IF(N186="základní",J186,0)</f>
        <v>0</v>
      </c>
      <c r="BF186" s="200">
        <f t="shared" ref="BF186:BF193" si="35">IF(N186="snížená",J186,0)</f>
        <v>0</v>
      </c>
      <c r="BG186" s="200">
        <f t="shared" ref="BG186:BG193" si="36">IF(N186="zákl. přenesená",J186,0)</f>
        <v>0</v>
      </c>
      <c r="BH186" s="200">
        <f t="shared" ref="BH186:BH193" si="37">IF(N186="sníž. přenesená",J186,0)</f>
        <v>0</v>
      </c>
      <c r="BI186" s="200">
        <f t="shared" ref="BI186:BI193" si="38">IF(N186="nulová",J186,0)</f>
        <v>0</v>
      </c>
      <c r="BJ186" s="13" t="s">
        <v>80</v>
      </c>
      <c r="BK186" s="200">
        <f t="shared" ref="BK186:BK193" si="39">ROUND(I186*H186,2)</f>
        <v>0</v>
      </c>
      <c r="BL186" s="13" t="s">
        <v>122</v>
      </c>
      <c r="BM186" s="199" t="s">
        <v>321</v>
      </c>
    </row>
    <row r="187" spans="2:65" s="1" customFormat="1" ht="16.5" customHeight="1">
      <c r="B187" s="30"/>
      <c r="C187" s="188" t="s">
        <v>322</v>
      </c>
      <c r="D187" s="188" t="s">
        <v>118</v>
      </c>
      <c r="E187" s="189" t="s">
        <v>323</v>
      </c>
      <c r="F187" s="190" t="s">
        <v>324</v>
      </c>
      <c r="G187" s="191" t="s">
        <v>216</v>
      </c>
      <c r="H187" s="192">
        <v>1226</v>
      </c>
      <c r="I187" s="193"/>
      <c r="J187" s="194">
        <f t="shared" si="30"/>
        <v>0</v>
      </c>
      <c r="K187" s="190" t="s">
        <v>1</v>
      </c>
      <c r="L187" s="34"/>
      <c r="M187" s="195" t="s">
        <v>1</v>
      </c>
      <c r="N187" s="196" t="s">
        <v>37</v>
      </c>
      <c r="O187" s="62"/>
      <c r="P187" s="197">
        <f t="shared" si="31"/>
        <v>0</v>
      </c>
      <c r="Q187" s="197">
        <v>0</v>
      </c>
      <c r="R187" s="197">
        <f t="shared" si="32"/>
        <v>0</v>
      </c>
      <c r="S187" s="197">
        <v>0</v>
      </c>
      <c r="T187" s="198">
        <f t="shared" si="33"/>
        <v>0</v>
      </c>
      <c r="AR187" s="199" t="s">
        <v>122</v>
      </c>
      <c r="AT187" s="199" t="s">
        <v>118</v>
      </c>
      <c r="AU187" s="199" t="s">
        <v>82</v>
      </c>
      <c r="AY187" s="13" t="s">
        <v>116</v>
      </c>
      <c r="BE187" s="200">
        <f t="shared" si="34"/>
        <v>0</v>
      </c>
      <c r="BF187" s="200">
        <f t="shared" si="35"/>
        <v>0</v>
      </c>
      <c r="BG187" s="200">
        <f t="shared" si="36"/>
        <v>0</v>
      </c>
      <c r="BH187" s="200">
        <f t="shared" si="37"/>
        <v>0</v>
      </c>
      <c r="BI187" s="200">
        <f t="shared" si="38"/>
        <v>0</v>
      </c>
      <c r="BJ187" s="13" t="s">
        <v>80</v>
      </c>
      <c r="BK187" s="200">
        <f t="shared" si="39"/>
        <v>0</v>
      </c>
      <c r="BL187" s="13" t="s">
        <v>122</v>
      </c>
      <c r="BM187" s="199" t="s">
        <v>325</v>
      </c>
    </row>
    <row r="188" spans="2:65" s="1" customFormat="1" ht="16.5" customHeight="1">
      <c r="B188" s="30"/>
      <c r="C188" s="188" t="s">
        <v>217</v>
      </c>
      <c r="D188" s="188" t="s">
        <v>118</v>
      </c>
      <c r="E188" s="189" t="s">
        <v>326</v>
      </c>
      <c r="F188" s="190" t="s">
        <v>327</v>
      </c>
      <c r="G188" s="191" t="s">
        <v>216</v>
      </c>
      <c r="H188" s="192">
        <v>1226</v>
      </c>
      <c r="I188" s="193"/>
      <c r="J188" s="194">
        <f t="shared" si="30"/>
        <v>0</v>
      </c>
      <c r="K188" s="190" t="s">
        <v>1</v>
      </c>
      <c r="L188" s="34"/>
      <c r="M188" s="195" t="s">
        <v>1</v>
      </c>
      <c r="N188" s="196" t="s">
        <v>37</v>
      </c>
      <c r="O188" s="62"/>
      <c r="P188" s="197">
        <f t="shared" si="31"/>
        <v>0</v>
      </c>
      <c r="Q188" s="197">
        <v>0</v>
      </c>
      <c r="R188" s="197">
        <f t="shared" si="32"/>
        <v>0</v>
      </c>
      <c r="S188" s="197">
        <v>0</v>
      </c>
      <c r="T188" s="198">
        <f t="shared" si="33"/>
        <v>0</v>
      </c>
      <c r="AR188" s="199" t="s">
        <v>122</v>
      </c>
      <c r="AT188" s="199" t="s">
        <v>118</v>
      </c>
      <c r="AU188" s="199" t="s">
        <v>82</v>
      </c>
      <c r="AY188" s="13" t="s">
        <v>116</v>
      </c>
      <c r="BE188" s="200">
        <f t="shared" si="34"/>
        <v>0</v>
      </c>
      <c r="BF188" s="200">
        <f t="shared" si="35"/>
        <v>0</v>
      </c>
      <c r="BG188" s="200">
        <f t="shared" si="36"/>
        <v>0</v>
      </c>
      <c r="BH188" s="200">
        <f t="shared" si="37"/>
        <v>0</v>
      </c>
      <c r="BI188" s="200">
        <f t="shared" si="38"/>
        <v>0</v>
      </c>
      <c r="BJ188" s="13" t="s">
        <v>80</v>
      </c>
      <c r="BK188" s="200">
        <f t="shared" si="39"/>
        <v>0</v>
      </c>
      <c r="BL188" s="13" t="s">
        <v>122</v>
      </c>
      <c r="BM188" s="199" t="s">
        <v>328</v>
      </c>
    </row>
    <row r="189" spans="2:65" s="1" customFormat="1" ht="16.5" customHeight="1">
      <c r="B189" s="30"/>
      <c r="C189" s="188" t="s">
        <v>329</v>
      </c>
      <c r="D189" s="188" t="s">
        <v>118</v>
      </c>
      <c r="E189" s="189" t="s">
        <v>330</v>
      </c>
      <c r="F189" s="190" t="s">
        <v>331</v>
      </c>
      <c r="G189" s="191" t="s">
        <v>332</v>
      </c>
      <c r="H189" s="192">
        <v>9</v>
      </c>
      <c r="I189" s="193"/>
      <c r="J189" s="194">
        <f t="shared" si="30"/>
        <v>0</v>
      </c>
      <c r="K189" s="190" t="s">
        <v>1</v>
      </c>
      <c r="L189" s="34"/>
      <c r="M189" s="195" t="s">
        <v>1</v>
      </c>
      <c r="N189" s="196" t="s">
        <v>37</v>
      </c>
      <c r="O189" s="62"/>
      <c r="P189" s="197">
        <f t="shared" si="31"/>
        <v>0</v>
      </c>
      <c r="Q189" s="197">
        <v>0</v>
      </c>
      <c r="R189" s="197">
        <f t="shared" si="32"/>
        <v>0</v>
      </c>
      <c r="S189" s="197">
        <v>0</v>
      </c>
      <c r="T189" s="198">
        <f t="shared" si="33"/>
        <v>0</v>
      </c>
      <c r="AR189" s="199" t="s">
        <v>122</v>
      </c>
      <c r="AT189" s="199" t="s">
        <v>118</v>
      </c>
      <c r="AU189" s="199" t="s">
        <v>82</v>
      </c>
      <c r="AY189" s="13" t="s">
        <v>116</v>
      </c>
      <c r="BE189" s="200">
        <f t="shared" si="34"/>
        <v>0</v>
      </c>
      <c r="BF189" s="200">
        <f t="shared" si="35"/>
        <v>0</v>
      </c>
      <c r="BG189" s="200">
        <f t="shared" si="36"/>
        <v>0</v>
      </c>
      <c r="BH189" s="200">
        <f t="shared" si="37"/>
        <v>0</v>
      </c>
      <c r="BI189" s="200">
        <f t="shared" si="38"/>
        <v>0</v>
      </c>
      <c r="BJ189" s="13" t="s">
        <v>80</v>
      </c>
      <c r="BK189" s="200">
        <f t="shared" si="39"/>
        <v>0</v>
      </c>
      <c r="BL189" s="13" t="s">
        <v>122</v>
      </c>
      <c r="BM189" s="199" t="s">
        <v>333</v>
      </c>
    </row>
    <row r="190" spans="2:65" s="1" customFormat="1" ht="16.5" customHeight="1">
      <c r="B190" s="30"/>
      <c r="C190" s="188" t="s">
        <v>221</v>
      </c>
      <c r="D190" s="188" t="s">
        <v>118</v>
      </c>
      <c r="E190" s="189" t="s">
        <v>334</v>
      </c>
      <c r="F190" s="190" t="s">
        <v>335</v>
      </c>
      <c r="G190" s="191" t="s">
        <v>332</v>
      </c>
      <c r="H190" s="192">
        <v>73</v>
      </c>
      <c r="I190" s="193"/>
      <c r="J190" s="194">
        <f t="shared" si="30"/>
        <v>0</v>
      </c>
      <c r="K190" s="190" t="s">
        <v>1</v>
      </c>
      <c r="L190" s="34"/>
      <c r="M190" s="195" t="s">
        <v>1</v>
      </c>
      <c r="N190" s="196" t="s">
        <v>37</v>
      </c>
      <c r="O190" s="62"/>
      <c r="P190" s="197">
        <f t="shared" si="31"/>
        <v>0</v>
      </c>
      <c r="Q190" s="197">
        <v>0</v>
      </c>
      <c r="R190" s="197">
        <f t="shared" si="32"/>
        <v>0</v>
      </c>
      <c r="S190" s="197">
        <v>0</v>
      </c>
      <c r="T190" s="198">
        <f t="shared" si="33"/>
        <v>0</v>
      </c>
      <c r="AR190" s="199" t="s">
        <v>122</v>
      </c>
      <c r="AT190" s="199" t="s">
        <v>118</v>
      </c>
      <c r="AU190" s="199" t="s">
        <v>82</v>
      </c>
      <c r="AY190" s="13" t="s">
        <v>116</v>
      </c>
      <c r="BE190" s="200">
        <f t="shared" si="34"/>
        <v>0</v>
      </c>
      <c r="BF190" s="200">
        <f t="shared" si="35"/>
        <v>0</v>
      </c>
      <c r="BG190" s="200">
        <f t="shared" si="36"/>
        <v>0</v>
      </c>
      <c r="BH190" s="200">
        <f t="shared" si="37"/>
        <v>0</v>
      </c>
      <c r="BI190" s="200">
        <f t="shared" si="38"/>
        <v>0</v>
      </c>
      <c r="BJ190" s="13" t="s">
        <v>80</v>
      </c>
      <c r="BK190" s="200">
        <f t="shared" si="39"/>
        <v>0</v>
      </c>
      <c r="BL190" s="13" t="s">
        <v>122</v>
      </c>
      <c r="BM190" s="199" t="s">
        <v>336</v>
      </c>
    </row>
    <row r="191" spans="2:65" s="1" customFormat="1" ht="16.5" customHeight="1">
      <c r="B191" s="30"/>
      <c r="C191" s="188" t="s">
        <v>337</v>
      </c>
      <c r="D191" s="188" t="s">
        <v>118</v>
      </c>
      <c r="E191" s="189" t="s">
        <v>338</v>
      </c>
      <c r="F191" s="190" t="s">
        <v>339</v>
      </c>
      <c r="G191" s="191" t="s">
        <v>332</v>
      </c>
      <c r="H191" s="192">
        <v>82</v>
      </c>
      <c r="I191" s="193"/>
      <c r="J191" s="194">
        <f t="shared" si="30"/>
        <v>0</v>
      </c>
      <c r="K191" s="190" t="s">
        <v>1</v>
      </c>
      <c r="L191" s="34"/>
      <c r="M191" s="195" t="s">
        <v>1</v>
      </c>
      <c r="N191" s="196" t="s">
        <v>37</v>
      </c>
      <c r="O191" s="62"/>
      <c r="P191" s="197">
        <f t="shared" si="31"/>
        <v>0</v>
      </c>
      <c r="Q191" s="197">
        <v>0</v>
      </c>
      <c r="R191" s="197">
        <f t="shared" si="32"/>
        <v>0</v>
      </c>
      <c r="S191" s="197">
        <v>0</v>
      </c>
      <c r="T191" s="198">
        <f t="shared" si="33"/>
        <v>0</v>
      </c>
      <c r="AR191" s="199" t="s">
        <v>122</v>
      </c>
      <c r="AT191" s="199" t="s">
        <v>118</v>
      </c>
      <c r="AU191" s="199" t="s">
        <v>82</v>
      </c>
      <c r="AY191" s="13" t="s">
        <v>116</v>
      </c>
      <c r="BE191" s="200">
        <f t="shared" si="34"/>
        <v>0</v>
      </c>
      <c r="BF191" s="200">
        <f t="shared" si="35"/>
        <v>0</v>
      </c>
      <c r="BG191" s="200">
        <f t="shared" si="36"/>
        <v>0</v>
      </c>
      <c r="BH191" s="200">
        <f t="shared" si="37"/>
        <v>0</v>
      </c>
      <c r="BI191" s="200">
        <f t="shared" si="38"/>
        <v>0</v>
      </c>
      <c r="BJ191" s="13" t="s">
        <v>80</v>
      </c>
      <c r="BK191" s="200">
        <f t="shared" si="39"/>
        <v>0</v>
      </c>
      <c r="BL191" s="13" t="s">
        <v>122</v>
      </c>
      <c r="BM191" s="199" t="s">
        <v>340</v>
      </c>
    </row>
    <row r="192" spans="2:65" s="1" customFormat="1" ht="16.5" customHeight="1">
      <c r="B192" s="30"/>
      <c r="C192" s="188" t="s">
        <v>224</v>
      </c>
      <c r="D192" s="188" t="s">
        <v>118</v>
      </c>
      <c r="E192" s="189" t="s">
        <v>341</v>
      </c>
      <c r="F192" s="190" t="s">
        <v>342</v>
      </c>
      <c r="G192" s="191" t="s">
        <v>287</v>
      </c>
      <c r="H192" s="192">
        <v>1</v>
      </c>
      <c r="I192" s="193"/>
      <c r="J192" s="194">
        <f t="shared" si="30"/>
        <v>0</v>
      </c>
      <c r="K192" s="190" t="s">
        <v>1</v>
      </c>
      <c r="L192" s="34"/>
      <c r="M192" s="195" t="s">
        <v>1</v>
      </c>
      <c r="N192" s="196" t="s">
        <v>37</v>
      </c>
      <c r="O192" s="62"/>
      <c r="P192" s="197">
        <f t="shared" si="31"/>
        <v>0</v>
      </c>
      <c r="Q192" s="197">
        <v>0</v>
      </c>
      <c r="R192" s="197">
        <f t="shared" si="32"/>
        <v>0</v>
      </c>
      <c r="S192" s="197">
        <v>0</v>
      </c>
      <c r="T192" s="198">
        <f t="shared" si="33"/>
        <v>0</v>
      </c>
      <c r="AR192" s="199" t="s">
        <v>122</v>
      </c>
      <c r="AT192" s="199" t="s">
        <v>118</v>
      </c>
      <c r="AU192" s="199" t="s">
        <v>82</v>
      </c>
      <c r="AY192" s="13" t="s">
        <v>116</v>
      </c>
      <c r="BE192" s="200">
        <f t="shared" si="34"/>
        <v>0</v>
      </c>
      <c r="BF192" s="200">
        <f t="shared" si="35"/>
        <v>0</v>
      </c>
      <c r="BG192" s="200">
        <f t="shared" si="36"/>
        <v>0</v>
      </c>
      <c r="BH192" s="200">
        <f t="shared" si="37"/>
        <v>0</v>
      </c>
      <c r="BI192" s="200">
        <f t="shared" si="38"/>
        <v>0</v>
      </c>
      <c r="BJ192" s="13" t="s">
        <v>80</v>
      </c>
      <c r="BK192" s="200">
        <f t="shared" si="39"/>
        <v>0</v>
      </c>
      <c r="BL192" s="13" t="s">
        <v>122</v>
      </c>
      <c r="BM192" s="199" t="s">
        <v>343</v>
      </c>
    </row>
    <row r="193" spans="2:65" s="1" customFormat="1" ht="16.5" customHeight="1">
      <c r="B193" s="30"/>
      <c r="C193" s="188" t="s">
        <v>344</v>
      </c>
      <c r="D193" s="188" t="s">
        <v>118</v>
      </c>
      <c r="E193" s="189" t="s">
        <v>345</v>
      </c>
      <c r="F193" s="190" t="s">
        <v>318</v>
      </c>
      <c r="G193" s="191" t="s">
        <v>287</v>
      </c>
      <c r="H193" s="192">
        <v>1</v>
      </c>
      <c r="I193" s="193"/>
      <c r="J193" s="194">
        <f t="shared" si="30"/>
        <v>0</v>
      </c>
      <c r="K193" s="190" t="s">
        <v>1</v>
      </c>
      <c r="L193" s="34"/>
      <c r="M193" s="201" t="s">
        <v>1</v>
      </c>
      <c r="N193" s="202" t="s">
        <v>37</v>
      </c>
      <c r="O193" s="203"/>
      <c r="P193" s="204">
        <f t="shared" si="31"/>
        <v>0</v>
      </c>
      <c r="Q193" s="204">
        <v>0</v>
      </c>
      <c r="R193" s="204">
        <f t="shared" si="32"/>
        <v>0</v>
      </c>
      <c r="S193" s="204">
        <v>0</v>
      </c>
      <c r="T193" s="205">
        <f t="shared" si="33"/>
        <v>0</v>
      </c>
      <c r="AR193" s="199" t="s">
        <v>122</v>
      </c>
      <c r="AT193" s="199" t="s">
        <v>118</v>
      </c>
      <c r="AU193" s="199" t="s">
        <v>82</v>
      </c>
      <c r="AY193" s="13" t="s">
        <v>116</v>
      </c>
      <c r="BE193" s="200">
        <f t="shared" si="34"/>
        <v>0</v>
      </c>
      <c r="BF193" s="200">
        <f t="shared" si="35"/>
        <v>0</v>
      </c>
      <c r="BG193" s="200">
        <f t="shared" si="36"/>
        <v>0</v>
      </c>
      <c r="BH193" s="200">
        <f t="shared" si="37"/>
        <v>0</v>
      </c>
      <c r="BI193" s="200">
        <f t="shared" si="38"/>
        <v>0</v>
      </c>
      <c r="BJ193" s="13" t="s">
        <v>80</v>
      </c>
      <c r="BK193" s="200">
        <f t="shared" si="39"/>
        <v>0</v>
      </c>
      <c r="BL193" s="13" t="s">
        <v>122</v>
      </c>
      <c r="BM193" s="199" t="s">
        <v>346</v>
      </c>
    </row>
    <row r="194" spans="2:65" s="1" customFormat="1" ht="6.95" customHeight="1">
      <c r="B194" s="45"/>
      <c r="C194" s="46"/>
      <c r="D194" s="46"/>
      <c r="E194" s="46"/>
      <c r="F194" s="46"/>
      <c r="G194" s="46"/>
      <c r="H194" s="46"/>
      <c r="I194" s="138"/>
      <c r="J194" s="46"/>
      <c r="K194" s="46"/>
      <c r="L194" s="34"/>
    </row>
  </sheetData>
  <sheetProtection algorithmName="SHA-512" hashValue="EEsK/k7co7cYXOa+ltyJ5/qTtAiLUzHtv2xSM9LQ0SFxW3/JonFyxEDR8LTzDR68Qf3MK0hOVmhRI88PgNRnhw==" saltValue="7TxLd7VMHYgHl3kkTGLox2Uo/yC4a4xVlSaYP42E+UnRMoNX7fQU0cBo7rKxV2StLrXdl5BG5KWlbGBAGynsdg==" spinCount="100000" sheet="1" objects="1" scenarios="1" formatColumns="0" formatRows="0" autoFilter="0"/>
  <autoFilter ref="C123:K19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9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3" t="s">
        <v>85</v>
      </c>
    </row>
    <row r="3" spans="2:46" ht="6.95" customHeight="1">
      <c r="B3" s="100"/>
      <c r="C3" s="101"/>
      <c r="D3" s="101"/>
      <c r="E3" s="101"/>
      <c r="F3" s="101"/>
      <c r="G3" s="101"/>
      <c r="H3" s="101"/>
      <c r="I3" s="102"/>
      <c r="J3" s="101"/>
      <c r="K3" s="101"/>
      <c r="L3" s="16"/>
      <c r="AT3" s="13" t="s">
        <v>82</v>
      </c>
    </row>
    <row r="4" spans="2:46" ht="24.95" customHeight="1">
      <c r="B4" s="16"/>
      <c r="D4" s="103" t="s">
        <v>86</v>
      </c>
      <c r="L4" s="16"/>
      <c r="M4" s="104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05" t="s">
        <v>16</v>
      </c>
      <c r="L6" s="16"/>
    </row>
    <row r="7" spans="2:46" ht="16.5" customHeight="1">
      <c r="B7" s="16"/>
      <c r="E7" s="250" t="str">
        <f>'Rekapitulace stavby'!K6</f>
        <v>Rekonstrukce objektu budova J Psychyatrická nemocnice Horní Beřkovice kontrolní rozpočet</v>
      </c>
      <c r="F7" s="251"/>
      <c r="G7" s="251"/>
      <c r="H7" s="251"/>
      <c r="L7" s="16"/>
    </row>
    <row r="8" spans="2:46" s="1" customFormat="1" ht="12" customHeight="1">
      <c r="B8" s="34"/>
      <c r="D8" s="105" t="s">
        <v>87</v>
      </c>
      <c r="I8" s="106"/>
      <c r="L8" s="34"/>
    </row>
    <row r="9" spans="2:46" s="1" customFormat="1" ht="36.950000000000003" customHeight="1">
      <c r="B9" s="34"/>
      <c r="E9" s="252" t="s">
        <v>347</v>
      </c>
      <c r="F9" s="253"/>
      <c r="G9" s="253"/>
      <c r="H9" s="253"/>
      <c r="I9" s="106"/>
      <c r="L9" s="34"/>
    </row>
    <row r="10" spans="2:46" s="1" customFormat="1">
      <c r="B10" s="34"/>
      <c r="I10" s="106"/>
      <c r="L10" s="34"/>
    </row>
    <row r="11" spans="2:46" s="1" customFormat="1" ht="12" customHeight="1">
      <c r="B11" s="34"/>
      <c r="D11" s="105" t="s">
        <v>18</v>
      </c>
      <c r="F11" s="107" t="s">
        <v>1</v>
      </c>
      <c r="I11" s="108" t="s">
        <v>19</v>
      </c>
      <c r="J11" s="107" t="s">
        <v>1</v>
      </c>
      <c r="L11" s="34"/>
    </row>
    <row r="12" spans="2:46" s="1" customFormat="1" ht="12" customHeight="1">
      <c r="B12" s="34"/>
      <c r="D12" s="105" t="s">
        <v>20</v>
      </c>
      <c r="F12" s="107" t="s">
        <v>21</v>
      </c>
      <c r="I12" s="108" t="s">
        <v>22</v>
      </c>
      <c r="J12" s="109">
        <f>'Rekapitulace stavby'!AN8</f>
        <v>2019</v>
      </c>
      <c r="L12" s="34"/>
    </row>
    <row r="13" spans="2:46" s="1" customFormat="1" ht="10.9" customHeight="1">
      <c r="B13" s="34"/>
      <c r="I13" s="106"/>
      <c r="L13" s="34"/>
    </row>
    <row r="14" spans="2:46" s="1" customFormat="1" ht="12" customHeight="1">
      <c r="B14" s="34"/>
      <c r="D14" s="105" t="s">
        <v>23</v>
      </c>
      <c r="I14" s="108" t="s">
        <v>24</v>
      </c>
      <c r="J14" s="107" t="str">
        <f>IF('Rekapitulace stavby'!AN10="","",'Rekapitulace stavby'!AN10)</f>
        <v/>
      </c>
      <c r="L14" s="34"/>
    </row>
    <row r="15" spans="2:46" s="1" customFormat="1" ht="18" customHeight="1">
      <c r="B15" s="34"/>
      <c r="E15" s="107" t="str">
        <f>IF('Rekapitulace stavby'!E11="","",'Rekapitulace stavby'!E11)</f>
        <v xml:space="preserve"> </v>
      </c>
      <c r="I15" s="108" t="s">
        <v>25</v>
      </c>
      <c r="J15" s="107" t="str">
        <f>IF('Rekapitulace stavby'!AN11="","",'Rekapitulace stavby'!AN11)</f>
        <v/>
      </c>
      <c r="L15" s="34"/>
    </row>
    <row r="16" spans="2:46" s="1" customFormat="1" ht="6.95" customHeight="1">
      <c r="B16" s="34"/>
      <c r="I16" s="106"/>
      <c r="L16" s="34"/>
    </row>
    <row r="17" spans="2:12" s="1" customFormat="1" ht="12" customHeight="1">
      <c r="B17" s="34"/>
      <c r="D17" s="105" t="s">
        <v>26</v>
      </c>
      <c r="I17" s="108" t="s">
        <v>24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54" t="str">
        <f>'Rekapitulace stavby'!E14</f>
        <v>Vyplň údaj</v>
      </c>
      <c r="F18" s="255"/>
      <c r="G18" s="255"/>
      <c r="H18" s="255"/>
      <c r="I18" s="108" t="s">
        <v>25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106"/>
      <c r="L19" s="34"/>
    </row>
    <row r="20" spans="2:12" s="1" customFormat="1" ht="12" customHeight="1">
      <c r="B20" s="34"/>
      <c r="D20" s="105" t="s">
        <v>28</v>
      </c>
      <c r="I20" s="108" t="s">
        <v>24</v>
      </c>
      <c r="J20" s="107" t="str">
        <f>IF('Rekapitulace stavby'!AN16="","",'Rekapitulace stavby'!AN16)</f>
        <v/>
      </c>
      <c r="L20" s="34"/>
    </row>
    <row r="21" spans="2:12" s="1" customFormat="1" ht="18" customHeight="1">
      <c r="B21" s="34"/>
      <c r="E21" s="107" t="str">
        <f>IF('Rekapitulace stavby'!E17="","",'Rekapitulace stavby'!E17)</f>
        <v xml:space="preserve"> </v>
      </c>
      <c r="I21" s="108" t="s">
        <v>25</v>
      </c>
      <c r="J21" s="107" t="str">
        <f>IF('Rekapitulace stavby'!AN17="","",'Rekapitulace stavby'!AN17)</f>
        <v/>
      </c>
      <c r="L21" s="34"/>
    </row>
    <row r="22" spans="2:12" s="1" customFormat="1" ht="6.95" customHeight="1">
      <c r="B22" s="34"/>
      <c r="I22" s="106"/>
      <c r="L22" s="34"/>
    </row>
    <row r="23" spans="2:12" s="1" customFormat="1" ht="12" customHeight="1">
      <c r="B23" s="34"/>
      <c r="D23" s="105" t="s">
        <v>30</v>
      </c>
      <c r="I23" s="108" t="s">
        <v>24</v>
      </c>
      <c r="J23" s="107" t="str">
        <f>IF('Rekapitulace stavby'!AN19="","",'Rekapitulace stavby'!AN19)</f>
        <v/>
      </c>
      <c r="L23" s="34"/>
    </row>
    <row r="24" spans="2:12" s="1" customFormat="1" ht="18" customHeight="1">
      <c r="B24" s="34"/>
      <c r="E24" s="107" t="str">
        <f>IF('Rekapitulace stavby'!E20="","",'Rekapitulace stavby'!E20)</f>
        <v xml:space="preserve"> </v>
      </c>
      <c r="I24" s="108" t="s">
        <v>25</v>
      </c>
      <c r="J24" s="107" t="str">
        <f>IF('Rekapitulace stavby'!AN20="","",'Rekapitulace stavby'!AN20)</f>
        <v/>
      </c>
      <c r="L24" s="34"/>
    </row>
    <row r="25" spans="2:12" s="1" customFormat="1" ht="6.95" customHeight="1">
      <c r="B25" s="34"/>
      <c r="I25" s="106"/>
      <c r="L25" s="34"/>
    </row>
    <row r="26" spans="2:12" s="1" customFormat="1" ht="12" customHeight="1">
      <c r="B26" s="34"/>
      <c r="D26" s="105" t="s">
        <v>31</v>
      </c>
      <c r="I26" s="106"/>
      <c r="L26" s="34"/>
    </row>
    <row r="27" spans="2:12" s="7" customFormat="1" ht="16.5" customHeight="1">
      <c r="B27" s="110"/>
      <c r="E27" s="256" t="s">
        <v>1</v>
      </c>
      <c r="F27" s="256"/>
      <c r="G27" s="256"/>
      <c r="H27" s="256"/>
      <c r="I27" s="111"/>
      <c r="L27" s="110"/>
    </row>
    <row r="28" spans="2:12" s="1" customFormat="1" ht="6.95" customHeight="1">
      <c r="B28" s="34"/>
      <c r="I28" s="106"/>
      <c r="L28" s="34"/>
    </row>
    <row r="29" spans="2:12" s="1" customFormat="1" ht="6.95" customHeight="1">
      <c r="B29" s="34"/>
      <c r="D29" s="58"/>
      <c r="E29" s="58"/>
      <c r="F29" s="58"/>
      <c r="G29" s="58"/>
      <c r="H29" s="58"/>
      <c r="I29" s="112"/>
      <c r="J29" s="58"/>
      <c r="K29" s="58"/>
      <c r="L29" s="34"/>
    </row>
    <row r="30" spans="2:12" s="1" customFormat="1" ht="25.35" customHeight="1">
      <c r="B30" s="34"/>
      <c r="D30" s="113" t="s">
        <v>32</v>
      </c>
      <c r="I30" s="106"/>
      <c r="J30" s="114">
        <f>ROUND(J126, 2)</f>
        <v>0</v>
      </c>
      <c r="L30" s="34"/>
    </row>
    <row r="31" spans="2:12" s="1" customFormat="1" ht="6.95" customHeight="1">
      <c r="B31" s="34"/>
      <c r="D31" s="58"/>
      <c r="E31" s="58"/>
      <c r="F31" s="58"/>
      <c r="G31" s="58"/>
      <c r="H31" s="58"/>
      <c r="I31" s="112"/>
      <c r="J31" s="58"/>
      <c r="K31" s="58"/>
      <c r="L31" s="34"/>
    </row>
    <row r="32" spans="2:12" s="1" customFormat="1" ht="14.45" customHeight="1">
      <c r="B32" s="34"/>
      <c r="F32" s="115" t="s">
        <v>34</v>
      </c>
      <c r="I32" s="116" t="s">
        <v>33</v>
      </c>
      <c r="J32" s="115" t="s">
        <v>35</v>
      </c>
      <c r="L32" s="34"/>
    </row>
    <row r="33" spans="2:12" s="1" customFormat="1" ht="14.45" customHeight="1">
      <c r="B33" s="34"/>
      <c r="D33" s="117" t="s">
        <v>36</v>
      </c>
      <c r="E33" s="105" t="s">
        <v>37</v>
      </c>
      <c r="F33" s="118">
        <f>ROUND((SUM(BE126:BE196)),  2)</f>
        <v>0</v>
      </c>
      <c r="I33" s="119">
        <v>0.21</v>
      </c>
      <c r="J33" s="118">
        <f>ROUND(((SUM(BE126:BE196))*I33),  2)</f>
        <v>0</v>
      </c>
      <c r="L33" s="34"/>
    </row>
    <row r="34" spans="2:12" s="1" customFormat="1" ht="14.45" customHeight="1">
      <c r="B34" s="34"/>
      <c r="E34" s="105" t="s">
        <v>38</v>
      </c>
      <c r="F34" s="118">
        <f>ROUND((SUM(BF126:BF196)),  2)</f>
        <v>0</v>
      </c>
      <c r="I34" s="119">
        <v>0.15</v>
      </c>
      <c r="J34" s="118">
        <f>ROUND(((SUM(BF126:BF196))*I34),  2)</f>
        <v>0</v>
      </c>
      <c r="L34" s="34"/>
    </row>
    <row r="35" spans="2:12" s="1" customFormat="1" ht="14.45" hidden="1" customHeight="1">
      <c r="B35" s="34"/>
      <c r="E35" s="105" t="s">
        <v>39</v>
      </c>
      <c r="F35" s="118">
        <f>ROUND((SUM(BG126:BG196)),  2)</f>
        <v>0</v>
      </c>
      <c r="I35" s="119">
        <v>0.21</v>
      </c>
      <c r="J35" s="118">
        <f>0</f>
        <v>0</v>
      </c>
      <c r="L35" s="34"/>
    </row>
    <row r="36" spans="2:12" s="1" customFormat="1" ht="14.45" hidden="1" customHeight="1">
      <c r="B36" s="34"/>
      <c r="E36" s="105" t="s">
        <v>40</v>
      </c>
      <c r="F36" s="118">
        <f>ROUND((SUM(BH126:BH196)),  2)</f>
        <v>0</v>
      </c>
      <c r="I36" s="119">
        <v>0.15</v>
      </c>
      <c r="J36" s="118">
        <f>0</f>
        <v>0</v>
      </c>
      <c r="L36" s="34"/>
    </row>
    <row r="37" spans="2:12" s="1" customFormat="1" ht="14.45" hidden="1" customHeight="1">
      <c r="B37" s="34"/>
      <c r="E37" s="105" t="s">
        <v>41</v>
      </c>
      <c r="F37" s="118">
        <f>ROUND((SUM(BI126:BI196)),  2)</f>
        <v>0</v>
      </c>
      <c r="I37" s="119">
        <v>0</v>
      </c>
      <c r="J37" s="118">
        <f>0</f>
        <v>0</v>
      </c>
      <c r="L37" s="34"/>
    </row>
    <row r="38" spans="2:12" s="1" customFormat="1" ht="6.95" customHeight="1">
      <c r="B38" s="34"/>
      <c r="I38" s="106"/>
      <c r="L38" s="34"/>
    </row>
    <row r="39" spans="2:12" s="1" customFormat="1" ht="25.35" customHeight="1">
      <c r="B39" s="34"/>
      <c r="C39" s="120"/>
      <c r="D39" s="121" t="s">
        <v>42</v>
      </c>
      <c r="E39" s="122"/>
      <c r="F39" s="122"/>
      <c r="G39" s="123" t="s">
        <v>43</v>
      </c>
      <c r="H39" s="124" t="s">
        <v>44</v>
      </c>
      <c r="I39" s="125"/>
      <c r="J39" s="126">
        <f>SUM(J30:J37)</f>
        <v>0</v>
      </c>
      <c r="K39" s="127"/>
      <c r="L39" s="34"/>
    </row>
    <row r="40" spans="2:12" s="1" customFormat="1" ht="14.45" customHeight="1">
      <c r="B40" s="34"/>
      <c r="I40" s="106"/>
      <c r="L40" s="34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28" t="s">
        <v>45</v>
      </c>
      <c r="E50" s="129"/>
      <c r="F50" s="129"/>
      <c r="G50" s="128" t="s">
        <v>46</v>
      </c>
      <c r="H50" s="129"/>
      <c r="I50" s="130"/>
      <c r="J50" s="129"/>
      <c r="K50" s="129"/>
      <c r="L50" s="34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34"/>
      <c r="D61" s="131" t="s">
        <v>47</v>
      </c>
      <c r="E61" s="132"/>
      <c r="F61" s="133" t="s">
        <v>48</v>
      </c>
      <c r="G61" s="131" t="s">
        <v>47</v>
      </c>
      <c r="H61" s="132"/>
      <c r="I61" s="134"/>
      <c r="J61" s="135" t="s">
        <v>48</v>
      </c>
      <c r="K61" s="132"/>
      <c r="L61" s="34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34"/>
      <c r="D65" s="128" t="s">
        <v>49</v>
      </c>
      <c r="E65" s="129"/>
      <c r="F65" s="129"/>
      <c r="G65" s="128" t="s">
        <v>50</v>
      </c>
      <c r="H65" s="129"/>
      <c r="I65" s="130"/>
      <c r="J65" s="129"/>
      <c r="K65" s="129"/>
      <c r="L65" s="34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34"/>
      <c r="D76" s="131" t="s">
        <v>47</v>
      </c>
      <c r="E76" s="132"/>
      <c r="F76" s="133" t="s">
        <v>48</v>
      </c>
      <c r="G76" s="131" t="s">
        <v>47</v>
      </c>
      <c r="H76" s="132"/>
      <c r="I76" s="134"/>
      <c r="J76" s="135" t="s">
        <v>48</v>
      </c>
      <c r="K76" s="132"/>
      <c r="L76" s="34"/>
    </row>
    <row r="77" spans="2:12" s="1" customFormat="1" ht="14.45" customHeight="1">
      <c r="B77" s="136"/>
      <c r="C77" s="137"/>
      <c r="D77" s="137"/>
      <c r="E77" s="137"/>
      <c r="F77" s="137"/>
      <c r="G77" s="137"/>
      <c r="H77" s="137"/>
      <c r="I77" s="138"/>
      <c r="J77" s="137"/>
      <c r="K77" s="137"/>
      <c r="L77" s="34"/>
    </row>
    <row r="81" spans="2:47" s="1" customFormat="1" ht="6.95" customHeight="1">
      <c r="B81" s="139"/>
      <c r="C81" s="140"/>
      <c r="D81" s="140"/>
      <c r="E81" s="140"/>
      <c r="F81" s="140"/>
      <c r="G81" s="140"/>
      <c r="H81" s="140"/>
      <c r="I81" s="141"/>
      <c r="J81" s="140"/>
      <c r="K81" s="140"/>
      <c r="L81" s="34"/>
    </row>
    <row r="82" spans="2:47" s="1" customFormat="1" ht="24.95" customHeight="1">
      <c r="B82" s="30"/>
      <c r="C82" s="19" t="s">
        <v>89</v>
      </c>
      <c r="D82" s="31"/>
      <c r="E82" s="31"/>
      <c r="F82" s="31"/>
      <c r="G82" s="31"/>
      <c r="H82" s="31"/>
      <c r="I82" s="106"/>
      <c r="J82" s="31"/>
      <c r="K82" s="31"/>
      <c r="L82" s="34"/>
    </row>
    <row r="83" spans="2:47" s="1" customFormat="1" ht="6.95" customHeight="1">
      <c r="B83" s="30"/>
      <c r="C83" s="31"/>
      <c r="D83" s="31"/>
      <c r="E83" s="31"/>
      <c r="F83" s="31"/>
      <c r="G83" s="31"/>
      <c r="H83" s="31"/>
      <c r="I83" s="106"/>
      <c r="J83" s="31"/>
      <c r="K83" s="31"/>
      <c r="L83" s="34"/>
    </row>
    <row r="84" spans="2:47" s="1" customFormat="1" ht="12" customHeight="1">
      <c r="B84" s="30"/>
      <c r="C84" s="25" t="s">
        <v>16</v>
      </c>
      <c r="D84" s="31"/>
      <c r="E84" s="31"/>
      <c r="F84" s="31"/>
      <c r="G84" s="31"/>
      <c r="H84" s="31"/>
      <c r="I84" s="106"/>
      <c r="J84" s="31"/>
      <c r="K84" s="31"/>
      <c r="L84" s="34"/>
    </row>
    <row r="85" spans="2:47" s="1" customFormat="1" ht="16.5" customHeight="1">
      <c r="B85" s="30"/>
      <c r="C85" s="31"/>
      <c r="D85" s="31"/>
      <c r="E85" s="248" t="str">
        <f>E7</f>
        <v>Rekonstrukce objektu budova J Psychyatrická nemocnice Horní Beřkovice kontrolní rozpočet</v>
      </c>
      <c r="F85" s="249"/>
      <c r="G85" s="249"/>
      <c r="H85" s="249"/>
      <c r="I85" s="106"/>
      <c r="J85" s="31"/>
      <c r="K85" s="31"/>
      <c r="L85" s="34"/>
    </row>
    <row r="86" spans="2:47" s="1" customFormat="1" ht="12" customHeight="1">
      <c r="B86" s="30"/>
      <c r="C86" s="25" t="s">
        <v>87</v>
      </c>
      <c r="D86" s="31"/>
      <c r="E86" s="31"/>
      <c r="F86" s="31"/>
      <c r="G86" s="31"/>
      <c r="H86" s="31"/>
      <c r="I86" s="106"/>
      <c r="J86" s="31"/>
      <c r="K86" s="31"/>
      <c r="L86" s="34"/>
    </row>
    <row r="87" spans="2:47" s="1" customFormat="1" ht="16.5" customHeight="1">
      <c r="B87" s="30"/>
      <c r="C87" s="31"/>
      <c r="D87" s="31"/>
      <c r="E87" s="231" t="str">
        <f>E9</f>
        <v>2019/017/b - Ploché střechy</v>
      </c>
      <c r="F87" s="247"/>
      <c r="G87" s="247"/>
      <c r="H87" s="247"/>
      <c r="I87" s="106"/>
      <c r="J87" s="31"/>
      <c r="K87" s="31"/>
      <c r="L87" s="34"/>
    </row>
    <row r="88" spans="2:47" s="1" customFormat="1" ht="6.95" customHeight="1">
      <c r="B88" s="30"/>
      <c r="C88" s="31"/>
      <c r="D88" s="31"/>
      <c r="E88" s="31"/>
      <c r="F88" s="31"/>
      <c r="G88" s="31"/>
      <c r="H88" s="31"/>
      <c r="I88" s="106"/>
      <c r="J88" s="31"/>
      <c r="K88" s="31"/>
      <c r="L88" s="34"/>
    </row>
    <row r="89" spans="2:47" s="1" customFormat="1" ht="12" customHeight="1">
      <c r="B89" s="30"/>
      <c r="C89" s="25" t="s">
        <v>20</v>
      </c>
      <c r="D89" s="31"/>
      <c r="E89" s="31"/>
      <c r="F89" s="23" t="str">
        <f>F12</f>
        <v xml:space="preserve"> </v>
      </c>
      <c r="G89" s="31"/>
      <c r="H89" s="31"/>
      <c r="I89" s="108" t="s">
        <v>22</v>
      </c>
      <c r="J89" s="57">
        <f>IF(J12="","",J12)</f>
        <v>2019</v>
      </c>
      <c r="K89" s="31"/>
      <c r="L89" s="34"/>
    </row>
    <row r="90" spans="2:47" s="1" customFormat="1" ht="6.95" customHeight="1">
      <c r="B90" s="30"/>
      <c r="C90" s="31"/>
      <c r="D90" s="31"/>
      <c r="E90" s="31"/>
      <c r="F90" s="31"/>
      <c r="G90" s="31"/>
      <c r="H90" s="31"/>
      <c r="I90" s="106"/>
      <c r="J90" s="31"/>
      <c r="K90" s="31"/>
      <c r="L90" s="34"/>
    </row>
    <row r="91" spans="2:47" s="1" customFormat="1" ht="15.2" customHeight="1">
      <c r="B91" s="30"/>
      <c r="C91" s="25" t="s">
        <v>23</v>
      </c>
      <c r="D91" s="31"/>
      <c r="E91" s="31"/>
      <c r="F91" s="23" t="str">
        <f>E15</f>
        <v xml:space="preserve"> </v>
      </c>
      <c r="G91" s="31"/>
      <c r="H91" s="31"/>
      <c r="I91" s="108" t="s">
        <v>28</v>
      </c>
      <c r="J91" s="28" t="str">
        <f>E21</f>
        <v xml:space="preserve"> </v>
      </c>
      <c r="K91" s="31"/>
      <c r="L91" s="34"/>
    </row>
    <row r="92" spans="2:47" s="1" customFormat="1" ht="15.2" customHeight="1">
      <c r="B92" s="30"/>
      <c r="C92" s="25" t="s">
        <v>26</v>
      </c>
      <c r="D92" s="31"/>
      <c r="E92" s="31"/>
      <c r="F92" s="23" t="str">
        <f>IF(E18="","",E18)</f>
        <v>Vyplň údaj</v>
      </c>
      <c r="G92" s="31"/>
      <c r="H92" s="31"/>
      <c r="I92" s="108" t="s">
        <v>30</v>
      </c>
      <c r="J92" s="28" t="str">
        <f>E24</f>
        <v xml:space="preserve"> </v>
      </c>
      <c r="K92" s="31"/>
      <c r="L92" s="34"/>
    </row>
    <row r="93" spans="2:47" s="1" customFormat="1" ht="10.35" customHeight="1">
      <c r="B93" s="30"/>
      <c r="C93" s="31"/>
      <c r="D93" s="31"/>
      <c r="E93" s="31"/>
      <c r="F93" s="31"/>
      <c r="G93" s="31"/>
      <c r="H93" s="31"/>
      <c r="I93" s="106"/>
      <c r="J93" s="31"/>
      <c r="K93" s="31"/>
      <c r="L93" s="34"/>
    </row>
    <row r="94" spans="2:47" s="1" customFormat="1" ht="29.25" customHeight="1">
      <c r="B94" s="30"/>
      <c r="C94" s="142" t="s">
        <v>90</v>
      </c>
      <c r="D94" s="143"/>
      <c r="E94" s="143"/>
      <c r="F94" s="143"/>
      <c r="G94" s="143"/>
      <c r="H94" s="143"/>
      <c r="I94" s="144"/>
      <c r="J94" s="145" t="s">
        <v>91</v>
      </c>
      <c r="K94" s="143"/>
      <c r="L94" s="34"/>
    </row>
    <row r="95" spans="2:47" s="1" customFormat="1" ht="10.35" customHeight="1">
      <c r="B95" s="30"/>
      <c r="C95" s="31"/>
      <c r="D95" s="31"/>
      <c r="E95" s="31"/>
      <c r="F95" s="31"/>
      <c r="G95" s="31"/>
      <c r="H95" s="31"/>
      <c r="I95" s="106"/>
      <c r="J95" s="31"/>
      <c r="K95" s="31"/>
      <c r="L95" s="34"/>
    </row>
    <row r="96" spans="2:47" s="1" customFormat="1" ht="22.9" customHeight="1">
      <c r="B96" s="30"/>
      <c r="C96" s="146" t="s">
        <v>92</v>
      </c>
      <c r="D96" s="31"/>
      <c r="E96" s="31"/>
      <c r="F96" s="31"/>
      <c r="G96" s="31"/>
      <c r="H96" s="31"/>
      <c r="I96" s="106"/>
      <c r="J96" s="75">
        <f>J126</f>
        <v>0</v>
      </c>
      <c r="K96" s="31"/>
      <c r="L96" s="34"/>
      <c r="AU96" s="13" t="s">
        <v>93</v>
      </c>
    </row>
    <row r="97" spans="2:12" s="8" customFormat="1" ht="24.95" customHeight="1">
      <c r="B97" s="147"/>
      <c r="C97" s="148"/>
      <c r="D97" s="149" t="s">
        <v>348</v>
      </c>
      <c r="E97" s="150"/>
      <c r="F97" s="150"/>
      <c r="G97" s="150"/>
      <c r="H97" s="150"/>
      <c r="I97" s="151"/>
      <c r="J97" s="152">
        <f>J127</f>
        <v>0</v>
      </c>
      <c r="K97" s="148"/>
      <c r="L97" s="153"/>
    </row>
    <row r="98" spans="2:12" s="9" customFormat="1" ht="19.899999999999999" customHeight="1">
      <c r="B98" s="154"/>
      <c r="C98" s="155"/>
      <c r="D98" s="156" t="s">
        <v>95</v>
      </c>
      <c r="E98" s="157"/>
      <c r="F98" s="157"/>
      <c r="G98" s="157"/>
      <c r="H98" s="157"/>
      <c r="I98" s="158"/>
      <c r="J98" s="159">
        <f>J128</f>
        <v>0</v>
      </c>
      <c r="K98" s="155"/>
      <c r="L98" s="160"/>
    </row>
    <row r="99" spans="2:12" s="9" customFormat="1" ht="19.899999999999999" customHeight="1">
      <c r="B99" s="154"/>
      <c r="C99" s="155"/>
      <c r="D99" s="156" t="s">
        <v>349</v>
      </c>
      <c r="E99" s="157"/>
      <c r="F99" s="157"/>
      <c r="G99" s="157"/>
      <c r="H99" s="157"/>
      <c r="I99" s="158"/>
      <c r="J99" s="159">
        <f>J144</f>
        <v>0</v>
      </c>
      <c r="K99" s="155"/>
      <c r="L99" s="160"/>
    </row>
    <row r="100" spans="2:12" s="9" customFormat="1" ht="19.899999999999999" customHeight="1">
      <c r="B100" s="154"/>
      <c r="C100" s="155"/>
      <c r="D100" s="156" t="s">
        <v>350</v>
      </c>
      <c r="E100" s="157"/>
      <c r="F100" s="157"/>
      <c r="G100" s="157"/>
      <c r="H100" s="157"/>
      <c r="I100" s="158"/>
      <c r="J100" s="159">
        <f>J151</f>
        <v>0</v>
      </c>
      <c r="K100" s="155"/>
      <c r="L100" s="160"/>
    </row>
    <row r="101" spans="2:12" s="9" customFormat="1" ht="19.899999999999999" customHeight="1">
      <c r="B101" s="154"/>
      <c r="C101" s="155"/>
      <c r="D101" s="156" t="s">
        <v>351</v>
      </c>
      <c r="E101" s="157"/>
      <c r="F101" s="157"/>
      <c r="G101" s="157"/>
      <c r="H101" s="157"/>
      <c r="I101" s="158"/>
      <c r="J101" s="159">
        <f>J158</f>
        <v>0</v>
      </c>
      <c r="K101" s="155"/>
      <c r="L101" s="160"/>
    </row>
    <row r="102" spans="2:12" s="9" customFormat="1" ht="19.899999999999999" customHeight="1">
      <c r="B102" s="154"/>
      <c r="C102" s="155"/>
      <c r="D102" s="156" t="s">
        <v>352</v>
      </c>
      <c r="E102" s="157"/>
      <c r="F102" s="157"/>
      <c r="G102" s="157"/>
      <c r="H102" s="157"/>
      <c r="I102" s="158"/>
      <c r="J102" s="159">
        <f>J164</f>
        <v>0</v>
      </c>
      <c r="K102" s="155"/>
      <c r="L102" s="160"/>
    </row>
    <row r="103" spans="2:12" s="9" customFormat="1" ht="19.899999999999999" customHeight="1">
      <c r="B103" s="154"/>
      <c r="C103" s="155"/>
      <c r="D103" s="156" t="s">
        <v>353</v>
      </c>
      <c r="E103" s="157"/>
      <c r="F103" s="157"/>
      <c r="G103" s="157"/>
      <c r="H103" s="157"/>
      <c r="I103" s="158"/>
      <c r="J103" s="159">
        <f>J171</f>
        <v>0</v>
      </c>
      <c r="K103" s="155"/>
      <c r="L103" s="160"/>
    </row>
    <row r="104" spans="2:12" s="9" customFormat="1" ht="19.899999999999999" customHeight="1">
      <c r="B104" s="154"/>
      <c r="C104" s="155"/>
      <c r="D104" s="156" t="s">
        <v>354</v>
      </c>
      <c r="E104" s="157"/>
      <c r="F104" s="157"/>
      <c r="G104" s="157"/>
      <c r="H104" s="157"/>
      <c r="I104" s="158"/>
      <c r="J104" s="159">
        <f>J174</f>
        <v>0</v>
      </c>
      <c r="K104" s="155"/>
      <c r="L104" s="160"/>
    </row>
    <row r="105" spans="2:12" s="9" customFormat="1" ht="19.899999999999999" customHeight="1">
      <c r="B105" s="154"/>
      <c r="C105" s="155"/>
      <c r="D105" s="156" t="s">
        <v>355</v>
      </c>
      <c r="E105" s="157"/>
      <c r="F105" s="157"/>
      <c r="G105" s="157"/>
      <c r="H105" s="157"/>
      <c r="I105" s="158"/>
      <c r="J105" s="159">
        <f>J182</f>
        <v>0</v>
      </c>
      <c r="K105" s="155"/>
      <c r="L105" s="160"/>
    </row>
    <row r="106" spans="2:12" s="9" customFormat="1" ht="19.899999999999999" customHeight="1">
      <c r="B106" s="154"/>
      <c r="C106" s="155"/>
      <c r="D106" s="156" t="s">
        <v>356</v>
      </c>
      <c r="E106" s="157"/>
      <c r="F106" s="157"/>
      <c r="G106" s="157"/>
      <c r="H106" s="157"/>
      <c r="I106" s="158"/>
      <c r="J106" s="159">
        <f>J188</f>
        <v>0</v>
      </c>
      <c r="K106" s="155"/>
      <c r="L106" s="160"/>
    </row>
    <row r="107" spans="2:12" s="1" customFormat="1" ht="21.75" customHeight="1">
      <c r="B107" s="30"/>
      <c r="C107" s="31"/>
      <c r="D107" s="31"/>
      <c r="E107" s="31"/>
      <c r="F107" s="31"/>
      <c r="G107" s="31"/>
      <c r="H107" s="31"/>
      <c r="I107" s="106"/>
      <c r="J107" s="31"/>
      <c r="K107" s="31"/>
      <c r="L107" s="34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138"/>
      <c r="J108" s="46"/>
      <c r="K108" s="46"/>
      <c r="L108" s="34"/>
    </row>
    <row r="112" spans="2:12" s="1" customFormat="1" ht="6.95" customHeight="1">
      <c r="B112" s="47"/>
      <c r="C112" s="48"/>
      <c r="D112" s="48"/>
      <c r="E112" s="48"/>
      <c r="F112" s="48"/>
      <c r="G112" s="48"/>
      <c r="H112" s="48"/>
      <c r="I112" s="141"/>
      <c r="J112" s="48"/>
      <c r="K112" s="48"/>
      <c r="L112" s="34"/>
    </row>
    <row r="113" spans="2:63" s="1" customFormat="1" ht="24.95" customHeight="1">
      <c r="B113" s="30"/>
      <c r="C113" s="19" t="s">
        <v>102</v>
      </c>
      <c r="D113" s="31"/>
      <c r="E113" s="31"/>
      <c r="F113" s="31"/>
      <c r="G113" s="31"/>
      <c r="H113" s="31"/>
      <c r="I113" s="106"/>
      <c r="J113" s="31"/>
      <c r="K113" s="31"/>
      <c r="L113" s="34"/>
    </row>
    <row r="114" spans="2:63" s="1" customFormat="1" ht="6.95" customHeight="1">
      <c r="B114" s="30"/>
      <c r="C114" s="31"/>
      <c r="D114" s="31"/>
      <c r="E114" s="31"/>
      <c r="F114" s="31"/>
      <c r="G114" s="31"/>
      <c r="H114" s="31"/>
      <c r="I114" s="106"/>
      <c r="J114" s="31"/>
      <c r="K114" s="31"/>
      <c r="L114" s="34"/>
    </row>
    <row r="115" spans="2:63" s="1" customFormat="1" ht="12" customHeight="1">
      <c r="B115" s="30"/>
      <c r="C115" s="25" t="s">
        <v>16</v>
      </c>
      <c r="D115" s="31"/>
      <c r="E115" s="31"/>
      <c r="F115" s="31"/>
      <c r="G115" s="31"/>
      <c r="H115" s="31"/>
      <c r="I115" s="106"/>
      <c r="J115" s="31"/>
      <c r="K115" s="31"/>
      <c r="L115" s="34"/>
    </row>
    <row r="116" spans="2:63" s="1" customFormat="1" ht="16.5" customHeight="1">
      <c r="B116" s="30"/>
      <c r="C116" s="31"/>
      <c r="D116" s="31"/>
      <c r="E116" s="248" t="str">
        <f>E7</f>
        <v>Rekonstrukce objektu budova J Psychyatrická nemocnice Horní Beřkovice kontrolní rozpočet</v>
      </c>
      <c r="F116" s="249"/>
      <c r="G116" s="249"/>
      <c r="H116" s="249"/>
      <c r="I116" s="106"/>
      <c r="J116" s="31"/>
      <c r="K116" s="31"/>
      <c r="L116" s="34"/>
    </row>
    <row r="117" spans="2:63" s="1" customFormat="1" ht="12" customHeight="1">
      <c r="B117" s="30"/>
      <c r="C117" s="25" t="s">
        <v>87</v>
      </c>
      <c r="D117" s="31"/>
      <c r="E117" s="31"/>
      <c r="F117" s="31"/>
      <c r="G117" s="31"/>
      <c r="H117" s="31"/>
      <c r="I117" s="106"/>
      <c r="J117" s="31"/>
      <c r="K117" s="31"/>
      <c r="L117" s="34"/>
    </row>
    <row r="118" spans="2:63" s="1" customFormat="1" ht="16.5" customHeight="1">
      <c r="B118" s="30"/>
      <c r="C118" s="31"/>
      <c r="D118" s="31"/>
      <c r="E118" s="231" t="str">
        <f>E9</f>
        <v>2019/017/b - Ploché střechy</v>
      </c>
      <c r="F118" s="247"/>
      <c r="G118" s="247"/>
      <c r="H118" s="247"/>
      <c r="I118" s="106"/>
      <c r="J118" s="31"/>
      <c r="K118" s="31"/>
      <c r="L118" s="34"/>
    </row>
    <row r="119" spans="2:63" s="1" customFormat="1" ht="6.95" customHeight="1">
      <c r="B119" s="30"/>
      <c r="C119" s="31"/>
      <c r="D119" s="31"/>
      <c r="E119" s="31"/>
      <c r="F119" s="31"/>
      <c r="G119" s="31"/>
      <c r="H119" s="31"/>
      <c r="I119" s="106"/>
      <c r="J119" s="31"/>
      <c r="K119" s="31"/>
      <c r="L119" s="34"/>
    </row>
    <row r="120" spans="2:63" s="1" customFormat="1" ht="12" customHeight="1">
      <c r="B120" s="30"/>
      <c r="C120" s="25" t="s">
        <v>20</v>
      </c>
      <c r="D120" s="31"/>
      <c r="E120" s="31"/>
      <c r="F120" s="23" t="str">
        <f>F12</f>
        <v xml:space="preserve"> </v>
      </c>
      <c r="G120" s="31"/>
      <c r="H120" s="31"/>
      <c r="I120" s="108" t="s">
        <v>22</v>
      </c>
      <c r="J120" s="57">
        <f>IF(J12="","",J12)</f>
        <v>2019</v>
      </c>
      <c r="K120" s="31"/>
      <c r="L120" s="34"/>
    </row>
    <row r="121" spans="2:63" s="1" customFormat="1" ht="6.95" customHeight="1">
      <c r="B121" s="30"/>
      <c r="C121" s="31"/>
      <c r="D121" s="31"/>
      <c r="E121" s="31"/>
      <c r="F121" s="31"/>
      <c r="G121" s="31"/>
      <c r="H121" s="31"/>
      <c r="I121" s="106"/>
      <c r="J121" s="31"/>
      <c r="K121" s="31"/>
      <c r="L121" s="34"/>
    </row>
    <row r="122" spans="2:63" s="1" customFormat="1" ht="15.2" customHeight="1">
      <c r="B122" s="30"/>
      <c r="C122" s="25" t="s">
        <v>23</v>
      </c>
      <c r="D122" s="31"/>
      <c r="E122" s="31"/>
      <c r="F122" s="23" t="str">
        <f>E15</f>
        <v xml:space="preserve"> </v>
      </c>
      <c r="G122" s="31"/>
      <c r="H122" s="31"/>
      <c r="I122" s="108" t="s">
        <v>28</v>
      </c>
      <c r="J122" s="28" t="str">
        <f>E21</f>
        <v xml:space="preserve"> </v>
      </c>
      <c r="K122" s="31"/>
      <c r="L122" s="34"/>
    </row>
    <row r="123" spans="2:63" s="1" customFormat="1" ht="15.2" customHeight="1">
      <c r="B123" s="30"/>
      <c r="C123" s="25" t="s">
        <v>26</v>
      </c>
      <c r="D123" s="31"/>
      <c r="E123" s="31"/>
      <c r="F123" s="23" t="str">
        <f>IF(E18="","",E18)</f>
        <v>Vyplň údaj</v>
      </c>
      <c r="G123" s="31"/>
      <c r="H123" s="31"/>
      <c r="I123" s="108" t="s">
        <v>30</v>
      </c>
      <c r="J123" s="28" t="str">
        <f>E24</f>
        <v xml:space="preserve"> </v>
      </c>
      <c r="K123" s="31"/>
      <c r="L123" s="34"/>
    </row>
    <row r="124" spans="2:63" s="1" customFormat="1" ht="10.35" customHeight="1">
      <c r="B124" s="30"/>
      <c r="C124" s="31"/>
      <c r="D124" s="31"/>
      <c r="E124" s="31"/>
      <c r="F124" s="31"/>
      <c r="G124" s="31"/>
      <c r="H124" s="31"/>
      <c r="I124" s="106"/>
      <c r="J124" s="31"/>
      <c r="K124" s="31"/>
      <c r="L124" s="34"/>
    </row>
    <row r="125" spans="2:63" s="10" customFormat="1" ht="29.25" customHeight="1">
      <c r="B125" s="161"/>
      <c r="C125" s="162" t="s">
        <v>103</v>
      </c>
      <c r="D125" s="163" t="s">
        <v>57</v>
      </c>
      <c r="E125" s="163" t="s">
        <v>53</v>
      </c>
      <c r="F125" s="163" t="s">
        <v>54</v>
      </c>
      <c r="G125" s="163" t="s">
        <v>104</v>
      </c>
      <c r="H125" s="163" t="s">
        <v>105</v>
      </c>
      <c r="I125" s="164" t="s">
        <v>106</v>
      </c>
      <c r="J125" s="165" t="s">
        <v>91</v>
      </c>
      <c r="K125" s="166" t="s">
        <v>107</v>
      </c>
      <c r="L125" s="167"/>
      <c r="M125" s="66" t="s">
        <v>1</v>
      </c>
      <c r="N125" s="67" t="s">
        <v>36</v>
      </c>
      <c r="O125" s="67" t="s">
        <v>108</v>
      </c>
      <c r="P125" s="67" t="s">
        <v>109</v>
      </c>
      <c r="Q125" s="67" t="s">
        <v>110</v>
      </c>
      <c r="R125" s="67" t="s">
        <v>111</v>
      </c>
      <c r="S125" s="67" t="s">
        <v>112</v>
      </c>
      <c r="T125" s="68" t="s">
        <v>113</v>
      </c>
    </row>
    <row r="126" spans="2:63" s="1" customFormat="1" ht="22.9" customHeight="1">
      <c r="B126" s="30"/>
      <c r="C126" s="73" t="s">
        <v>114</v>
      </c>
      <c r="D126" s="31"/>
      <c r="E126" s="31"/>
      <c r="F126" s="31"/>
      <c r="G126" s="31"/>
      <c r="H126" s="31"/>
      <c r="I126" s="106"/>
      <c r="J126" s="168">
        <f>BK126</f>
        <v>0</v>
      </c>
      <c r="K126" s="31"/>
      <c r="L126" s="34"/>
      <c r="M126" s="69"/>
      <c r="N126" s="70"/>
      <c r="O126" s="70"/>
      <c r="P126" s="169">
        <f>P127</f>
        <v>0</v>
      </c>
      <c r="Q126" s="70"/>
      <c r="R126" s="169">
        <f>R127</f>
        <v>0</v>
      </c>
      <c r="S126" s="70"/>
      <c r="T126" s="170">
        <f>T127</f>
        <v>0</v>
      </c>
      <c r="AT126" s="13" t="s">
        <v>71</v>
      </c>
      <c r="AU126" s="13" t="s">
        <v>93</v>
      </c>
      <c r="BK126" s="171">
        <f>BK127</f>
        <v>0</v>
      </c>
    </row>
    <row r="127" spans="2:63" s="11" customFormat="1" ht="25.9" customHeight="1">
      <c r="B127" s="172"/>
      <c r="C127" s="173"/>
      <c r="D127" s="174" t="s">
        <v>71</v>
      </c>
      <c r="E127" s="175" t="s">
        <v>357</v>
      </c>
      <c r="F127" s="175" t="s">
        <v>84</v>
      </c>
      <c r="G127" s="173"/>
      <c r="H127" s="173"/>
      <c r="I127" s="176"/>
      <c r="J127" s="177">
        <f>BK127</f>
        <v>0</v>
      </c>
      <c r="K127" s="173"/>
      <c r="L127" s="178"/>
      <c r="M127" s="179"/>
      <c r="N127" s="180"/>
      <c r="O127" s="180"/>
      <c r="P127" s="181">
        <f>P128+P144+P151+P158+P164+P171+P174+P182+P188</f>
        <v>0</v>
      </c>
      <c r="Q127" s="180"/>
      <c r="R127" s="181">
        <f>R128+R144+R151+R158+R164+R171+R174+R182+R188</f>
        <v>0</v>
      </c>
      <c r="S127" s="180"/>
      <c r="T127" s="182">
        <f>T128+T144+T151+T158+T164+T171+T174+T182+T188</f>
        <v>0</v>
      </c>
      <c r="AR127" s="183" t="s">
        <v>80</v>
      </c>
      <c r="AT127" s="184" t="s">
        <v>71</v>
      </c>
      <c r="AU127" s="184" t="s">
        <v>72</v>
      </c>
      <c r="AY127" s="183" t="s">
        <v>116</v>
      </c>
      <c r="BK127" s="185">
        <f>BK128+BK144+BK151+BK158+BK164+BK171+BK174+BK182+BK188</f>
        <v>0</v>
      </c>
    </row>
    <row r="128" spans="2:63" s="11" customFormat="1" ht="22.9" customHeight="1">
      <c r="B128" s="172"/>
      <c r="C128" s="173"/>
      <c r="D128" s="174" t="s">
        <v>71</v>
      </c>
      <c r="E128" s="186" t="s">
        <v>71</v>
      </c>
      <c r="F128" s="186" t="s">
        <v>117</v>
      </c>
      <c r="G128" s="173"/>
      <c r="H128" s="173"/>
      <c r="I128" s="176"/>
      <c r="J128" s="187">
        <f>BK128</f>
        <v>0</v>
      </c>
      <c r="K128" s="173"/>
      <c r="L128" s="178"/>
      <c r="M128" s="179"/>
      <c r="N128" s="180"/>
      <c r="O128" s="180"/>
      <c r="P128" s="181">
        <f>SUM(P129:P143)</f>
        <v>0</v>
      </c>
      <c r="Q128" s="180"/>
      <c r="R128" s="181">
        <f>SUM(R129:R143)</f>
        <v>0</v>
      </c>
      <c r="S128" s="180"/>
      <c r="T128" s="182">
        <f>SUM(T129:T143)</f>
        <v>0</v>
      </c>
      <c r="AR128" s="183" t="s">
        <v>80</v>
      </c>
      <c r="AT128" s="184" t="s">
        <v>71</v>
      </c>
      <c r="AU128" s="184" t="s">
        <v>80</v>
      </c>
      <c r="AY128" s="183" t="s">
        <v>116</v>
      </c>
      <c r="BK128" s="185">
        <f>SUM(BK129:BK143)</f>
        <v>0</v>
      </c>
    </row>
    <row r="129" spans="2:65" s="1" customFormat="1" ht="16.5" customHeight="1">
      <c r="B129" s="30"/>
      <c r="C129" s="188" t="s">
        <v>72</v>
      </c>
      <c r="D129" s="188" t="s">
        <v>118</v>
      </c>
      <c r="E129" s="189" t="s">
        <v>119</v>
      </c>
      <c r="F129" s="190" t="s">
        <v>120</v>
      </c>
      <c r="G129" s="191" t="s">
        <v>121</v>
      </c>
      <c r="H129" s="192">
        <v>68.599999999999994</v>
      </c>
      <c r="I129" s="193"/>
      <c r="J129" s="194">
        <f t="shared" ref="J129:J143" si="0">ROUND(I129*H129,2)</f>
        <v>0</v>
      </c>
      <c r="K129" s="190" t="s">
        <v>1</v>
      </c>
      <c r="L129" s="34"/>
      <c r="M129" s="195" t="s">
        <v>1</v>
      </c>
      <c r="N129" s="196" t="s">
        <v>37</v>
      </c>
      <c r="O129" s="62"/>
      <c r="P129" s="197">
        <f t="shared" ref="P129:P143" si="1">O129*H129</f>
        <v>0</v>
      </c>
      <c r="Q129" s="197">
        <v>0</v>
      </c>
      <c r="R129" s="197">
        <f t="shared" ref="R129:R143" si="2">Q129*H129</f>
        <v>0</v>
      </c>
      <c r="S129" s="197">
        <v>0</v>
      </c>
      <c r="T129" s="198">
        <f t="shared" ref="T129:T143" si="3">S129*H129</f>
        <v>0</v>
      </c>
      <c r="AR129" s="199" t="s">
        <v>122</v>
      </c>
      <c r="AT129" s="199" t="s">
        <v>118</v>
      </c>
      <c r="AU129" s="199" t="s">
        <v>82</v>
      </c>
      <c r="AY129" s="13" t="s">
        <v>116</v>
      </c>
      <c r="BE129" s="200">
        <f t="shared" ref="BE129:BE143" si="4">IF(N129="základní",J129,0)</f>
        <v>0</v>
      </c>
      <c r="BF129" s="200">
        <f t="shared" ref="BF129:BF143" si="5">IF(N129="snížená",J129,0)</f>
        <v>0</v>
      </c>
      <c r="BG129" s="200">
        <f t="shared" ref="BG129:BG143" si="6">IF(N129="zákl. přenesená",J129,0)</f>
        <v>0</v>
      </c>
      <c r="BH129" s="200">
        <f t="shared" ref="BH129:BH143" si="7">IF(N129="sníž. přenesená",J129,0)</f>
        <v>0</v>
      </c>
      <c r="BI129" s="200">
        <f t="shared" ref="BI129:BI143" si="8">IF(N129="nulová",J129,0)</f>
        <v>0</v>
      </c>
      <c r="BJ129" s="13" t="s">
        <v>80</v>
      </c>
      <c r="BK129" s="200">
        <f t="shared" ref="BK129:BK143" si="9">ROUND(I129*H129,2)</f>
        <v>0</v>
      </c>
      <c r="BL129" s="13" t="s">
        <v>122</v>
      </c>
      <c r="BM129" s="199" t="s">
        <v>82</v>
      </c>
    </row>
    <row r="130" spans="2:65" s="1" customFormat="1" ht="16.5" customHeight="1">
      <c r="B130" s="30"/>
      <c r="C130" s="188" t="s">
        <v>72</v>
      </c>
      <c r="D130" s="188" t="s">
        <v>118</v>
      </c>
      <c r="E130" s="189" t="s">
        <v>130</v>
      </c>
      <c r="F130" s="190" t="s">
        <v>131</v>
      </c>
      <c r="G130" s="191" t="s">
        <v>125</v>
      </c>
      <c r="H130" s="192">
        <v>9</v>
      </c>
      <c r="I130" s="193"/>
      <c r="J130" s="194">
        <f t="shared" si="0"/>
        <v>0</v>
      </c>
      <c r="K130" s="190" t="s">
        <v>1</v>
      </c>
      <c r="L130" s="34"/>
      <c r="M130" s="195" t="s">
        <v>1</v>
      </c>
      <c r="N130" s="196" t="s">
        <v>37</v>
      </c>
      <c r="O130" s="62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AR130" s="199" t="s">
        <v>122</v>
      </c>
      <c r="AT130" s="199" t="s">
        <v>118</v>
      </c>
      <c r="AU130" s="199" t="s">
        <v>82</v>
      </c>
      <c r="AY130" s="13" t="s">
        <v>116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3" t="s">
        <v>80</v>
      </c>
      <c r="BK130" s="200">
        <f t="shared" si="9"/>
        <v>0</v>
      </c>
      <c r="BL130" s="13" t="s">
        <v>122</v>
      </c>
      <c r="BM130" s="199" t="s">
        <v>122</v>
      </c>
    </row>
    <row r="131" spans="2:65" s="1" customFormat="1" ht="16.5" customHeight="1">
      <c r="B131" s="30"/>
      <c r="C131" s="188" t="s">
        <v>72</v>
      </c>
      <c r="D131" s="188" t="s">
        <v>118</v>
      </c>
      <c r="E131" s="189" t="s">
        <v>134</v>
      </c>
      <c r="F131" s="190" t="s">
        <v>135</v>
      </c>
      <c r="G131" s="191" t="s">
        <v>125</v>
      </c>
      <c r="H131" s="192">
        <v>94</v>
      </c>
      <c r="I131" s="193"/>
      <c r="J131" s="194">
        <f t="shared" si="0"/>
        <v>0</v>
      </c>
      <c r="K131" s="190" t="s">
        <v>1</v>
      </c>
      <c r="L131" s="34"/>
      <c r="M131" s="195" t="s">
        <v>1</v>
      </c>
      <c r="N131" s="196" t="s">
        <v>37</v>
      </c>
      <c r="O131" s="62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AR131" s="199" t="s">
        <v>122</v>
      </c>
      <c r="AT131" s="199" t="s">
        <v>118</v>
      </c>
      <c r="AU131" s="199" t="s">
        <v>82</v>
      </c>
      <c r="AY131" s="13" t="s">
        <v>116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3" t="s">
        <v>80</v>
      </c>
      <c r="BK131" s="200">
        <f t="shared" si="9"/>
        <v>0</v>
      </c>
      <c r="BL131" s="13" t="s">
        <v>122</v>
      </c>
      <c r="BM131" s="199" t="s">
        <v>129</v>
      </c>
    </row>
    <row r="132" spans="2:65" s="1" customFormat="1" ht="16.5" customHeight="1">
      <c r="B132" s="30"/>
      <c r="C132" s="188" t="s">
        <v>72</v>
      </c>
      <c r="D132" s="188" t="s">
        <v>118</v>
      </c>
      <c r="E132" s="189" t="s">
        <v>137</v>
      </c>
      <c r="F132" s="190" t="s">
        <v>138</v>
      </c>
      <c r="G132" s="191" t="s">
        <v>125</v>
      </c>
      <c r="H132" s="192">
        <v>10</v>
      </c>
      <c r="I132" s="193"/>
      <c r="J132" s="194">
        <f t="shared" si="0"/>
        <v>0</v>
      </c>
      <c r="K132" s="190" t="s">
        <v>1</v>
      </c>
      <c r="L132" s="34"/>
      <c r="M132" s="195" t="s">
        <v>1</v>
      </c>
      <c r="N132" s="196" t="s">
        <v>37</v>
      </c>
      <c r="O132" s="62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AR132" s="199" t="s">
        <v>122</v>
      </c>
      <c r="AT132" s="199" t="s">
        <v>118</v>
      </c>
      <c r="AU132" s="199" t="s">
        <v>82</v>
      </c>
      <c r="AY132" s="13" t="s">
        <v>116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3" t="s">
        <v>80</v>
      </c>
      <c r="BK132" s="200">
        <f t="shared" si="9"/>
        <v>0</v>
      </c>
      <c r="BL132" s="13" t="s">
        <v>122</v>
      </c>
      <c r="BM132" s="199" t="s">
        <v>132</v>
      </c>
    </row>
    <row r="133" spans="2:65" s="1" customFormat="1" ht="16.5" customHeight="1">
      <c r="B133" s="30"/>
      <c r="C133" s="188" t="s">
        <v>72</v>
      </c>
      <c r="D133" s="188" t="s">
        <v>118</v>
      </c>
      <c r="E133" s="189" t="s">
        <v>141</v>
      </c>
      <c r="F133" s="190" t="s">
        <v>142</v>
      </c>
      <c r="G133" s="191" t="s">
        <v>125</v>
      </c>
      <c r="H133" s="192">
        <v>7</v>
      </c>
      <c r="I133" s="193"/>
      <c r="J133" s="194">
        <f t="shared" si="0"/>
        <v>0</v>
      </c>
      <c r="K133" s="190" t="s">
        <v>1</v>
      </c>
      <c r="L133" s="34"/>
      <c r="M133" s="195" t="s">
        <v>1</v>
      </c>
      <c r="N133" s="196" t="s">
        <v>37</v>
      </c>
      <c r="O133" s="62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AR133" s="199" t="s">
        <v>122</v>
      </c>
      <c r="AT133" s="199" t="s">
        <v>118</v>
      </c>
      <c r="AU133" s="199" t="s">
        <v>82</v>
      </c>
      <c r="AY133" s="13" t="s">
        <v>116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3" t="s">
        <v>80</v>
      </c>
      <c r="BK133" s="200">
        <f t="shared" si="9"/>
        <v>0</v>
      </c>
      <c r="BL133" s="13" t="s">
        <v>122</v>
      </c>
      <c r="BM133" s="199" t="s">
        <v>136</v>
      </c>
    </row>
    <row r="134" spans="2:65" s="1" customFormat="1" ht="16.5" customHeight="1">
      <c r="B134" s="30"/>
      <c r="C134" s="188" t="s">
        <v>72</v>
      </c>
      <c r="D134" s="188" t="s">
        <v>118</v>
      </c>
      <c r="E134" s="189" t="s">
        <v>144</v>
      </c>
      <c r="F134" s="190" t="s">
        <v>145</v>
      </c>
      <c r="G134" s="191" t="s">
        <v>121</v>
      </c>
      <c r="H134" s="192">
        <v>45</v>
      </c>
      <c r="I134" s="193"/>
      <c r="J134" s="194">
        <f t="shared" si="0"/>
        <v>0</v>
      </c>
      <c r="K134" s="190" t="s">
        <v>1</v>
      </c>
      <c r="L134" s="34"/>
      <c r="M134" s="195" t="s">
        <v>1</v>
      </c>
      <c r="N134" s="196" t="s">
        <v>37</v>
      </c>
      <c r="O134" s="62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AR134" s="199" t="s">
        <v>122</v>
      </c>
      <c r="AT134" s="199" t="s">
        <v>118</v>
      </c>
      <c r="AU134" s="199" t="s">
        <v>82</v>
      </c>
      <c r="AY134" s="13" t="s">
        <v>116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3" t="s">
        <v>80</v>
      </c>
      <c r="BK134" s="200">
        <f t="shared" si="9"/>
        <v>0</v>
      </c>
      <c r="BL134" s="13" t="s">
        <v>122</v>
      </c>
      <c r="BM134" s="199" t="s">
        <v>139</v>
      </c>
    </row>
    <row r="135" spans="2:65" s="1" customFormat="1" ht="16.5" customHeight="1">
      <c r="B135" s="30"/>
      <c r="C135" s="188" t="s">
        <v>72</v>
      </c>
      <c r="D135" s="188" t="s">
        <v>118</v>
      </c>
      <c r="E135" s="189" t="s">
        <v>148</v>
      </c>
      <c r="F135" s="190" t="s">
        <v>149</v>
      </c>
      <c r="G135" s="191" t="s">
        <v>125</v>
      </c>
      <c r="H135" s="192">
        <v>22</v>
      </c>
      <c r="I135" s="193"/>
      <c r="J135" s="194">
        <f t="shared" si="0"/>
        <v>0</v>
      </c>
      <c r="K135" s="190" t="s">
        <v>1</v>
      </c>
      <c r="L135" s="34"/>
      <c r="M135" s="195" t="s">
        <v>1</v>
      </c>
      <c r="N135" s="196" t="s">
        <v>37</v>
      </c>
      <c r="O135" s="62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AR135" s="199" t="s">
        <v>122</v>
      </c>
      <c r="AT135" s="199" t="s">
        <v>118</v>
      </c>
      <c r="AU135" s="199" t="s">
        <v>82</v>
      </c>
      <c r="AY135" s="13" t="s">
        <v>116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3" t="s">
        <v>80</v>
      </c>
      <c r="BK135" s="200">
        <f t="shared" si="9"/>
        <v>0</v>
      </c>
      <c r="BL135" s="13" t="s">
        <v>122</v>
      </c>
      <c r="BM135" s="199" t="s">
        <v>143</v>
      </c>
    </row>
    <row r="136" spans="2:65" s="1" customFormat="1" ht="16.5" customHeight="1">
      <c r="B136" s="30"/>
      <c r="C136" s="188" t="s">
        <v>72</v>
      </c>
      <c r="D136" s="188" t="s">
        <v>118</v>
      </c>
      <c r="E136" s="189" t="s">
        <v>151</v>
      </c>
      <c r="F136" s="190" t="s">
        <v>152</v>
      </c>
      <c r="G136" s="191" t="s">
        <v>125</v>
      </c>
      <c r="H136" s="192">
        <v>21</v>
      </c>
      <c r="I136" s="193"/>
      <c r="J136" s="194">
        <f t="shared" si="0"/>
        <v>0</v>
      </c>
      <c r="K136" s="190" t="s">
        <v>1</v>
      </c>
      <c r="L136" s="34"/>
      <c r="M136" s="195" t="s">
        <v>1</v>
      </c>
      <c r="N136" s="196" t="s">
        <v>37</v>
      </c>
      <c r="O136" s="62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AR136" s="199" t="s">
        <v>122</v>
      </c>
      <c r="AT136" s="199" t="s">
        <v>118</v>
      </c>
      <c r="AU136" s="199" t="s">
        <v>82</v>
      </c>
      <c r="AY136" s="13" t="s">
        <v>116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3" t="s">
        <v>80</v>
      </c>
      <c r="BK136" s="200">
        <f t="shared" si="9"/>
        <v>0</v>
      </c>
      <c r="BL136" s="13" t="s">
        <v>122</v>
      </c>
      <c r="BM136" s="199" t="s">
        <v>146</v>
      </c>
    </row>
    <row r="137" spans="2:65" s="1" customFormat="1" ht="16.5" customHeight="1">
      <c r="B137" s="30"/>
      <c r="C137" s="188" t="s">
        <v>72</v>
      </c>
      <c r="D137" s="188" t="s">
        <v>118</v>
      </c>
      <c r="E137" s="189" t="s">
        <v>330</v>
      </c>
      <c r="F137" s="190" t="s">
        <v>358</v>
      </c>
      <c r="G137" s="191" t="s">
        <v>121</v>
      </c>
      <c r="H137" s="192">
        <v>28.8</v>
      </c>
      <c r="I137" s="193"/>
      <c r="J137" s="194">
        <f t="shared" si="0"/>
        <v>0</v>
      </c>
      <c r="K137" s="190" t="s">
        <v>1</v>
      </c>
      <c r="L137" s="34"/>
      <c r="M137" s="195" t="s">
        <v>1</v>
      </c>
      <c r="N137" s="196" t="s">
        <v>37</v>
      </c>
      <c r="O137" s="62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AR137" s="199" t="s">
        <v>122</v>
      </c>
      <c r="AT137" s="199" t="s">
        <v>118</v>
      </c>
      <c r="AU137" s="199" t="s">
        <v>82</v>
      </c>
      <c r="AY137" s="13" t="s">
        <v>116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3" t="s">
        <v>80</v>
      </c>
      <c r="BK137" s="200">
        <f t="shared" si="9"/>
        <v>0</v>
      </c>
      <c r="BL137" s="13" t="s">
        <v>122</v>
      </c>
      <c r="BM137" s="199" t="s">
        <v>150</v>
      </c>
    </row>
    <row r="138" spans="2:65" s="1" customFormat="1" ht="16.5" customHeight="1">
      <c r="B138" s="30"/>
      <c r="C138" s="188" t="s">
        <v>72</v>
      </c>
      <c r="D138" s="188" t="s">
        <v>118</v>
      </c>
      <c r="E138" s="189" t="s">
        <v>359</v>
      </c>
      <c r="F138" s="190" t="s">
        <v>360</v>
      </c>
      <c r="G138" s="191" t="s">
        <v>121</v>
      </c>
      <c r="H138" s="192">
        <v>25.3</v>
      </c>
      <c r="I138" s="193"/>
      <c r="J138" s="194">
        <f t="shared" si="0"/>
        <v>0</v>
      </c>
      <c r="K138" s="190" t="s">
        <v>1</v>
      </c>
      <c r="L138" s="34"/>
      <c r="M138" s="195" t="s">
        <v>1</v>
      </c>
      <c r="N138" s="196" t="s">
        <v>37</v>
      </c>
      <c r="O138" s="62"/>
      <c r="P138" s="197">
        <f t="shared" si="1"/>
        <v>0</v>
      </c>
      <c r="Q138" s="197">
        <v>0</v>
      </c>
      <c r="R138" s="197">
        <f t="shared" si="2"/>
        <v>0</v>
      </c>
      <c r="S138" s="197">
        <v>0</v>
      </c>
      <c r="T138" s="198">
        <f t="shared" si="3"/>
        <v>0</v>
      </c>
      <c r="AR138" s="199" t="s">
        <v>122</v>
      </c>
      <c r="AT138" s="199" t="s">
        <v>118</v>
      </c>
      <c r="AU138" s="199" t="s">
        <v>82</v>
      </c>
      <c r="AY138" s="13" t="s">
        <v>116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3" t="s">
        <v>80</v>
      </c>
      <c r="BK138" s="200">
        <f t="shared" si="9"/>
        <v>0</v>
      </c>
      <c r="BL138" s="13" t="s">
        <v>122</v>
      </c>
      <c r="BM138" s="199" t="s">
        <v>153</v>
      </c>
    </row>
    <row r="139" spans="2:65" s="1" customFormat="1" ht="16.5" customHeight="1">
      <c r="B139" s="30"/>
      <c r="C139" s="188" t="s">
        <v>72</v>
      </c>
      <c r="D139" s="188" t="s">
        <v>118</v>
      </c>
      <c r="E139" s="189" t="s">
        <v>158</v>
      </c>
      <c r="F139" s="190" t="s">
        <v>159</v>
      </c>
      <c r="G139" s="191" t="s">
        <v>121</v>
      </c>
      <c r="H139" s="192">
        <v>23.7</v>
      </c>
      <c r="I139" s="193"/>
      <c r="J139" s="194">
        <f t="shared" si="0"/>
        <v>0</v>
      </c>
      <c r="K139" s="190" t="s">
        <v>1</v>
      </c>
      <c r="L139" s="34"/>
      <c r="M139" s="195" t="s">
        <v>1</v>
      </c>
      <c r="N139" s="196" t="s">
        <v>37</v>
      </c>
      <c r="O139" s="62"/>
      <c r="P139" s="197">
        <f t="shared" si="1"/>
        <v>0</v>
      </c>
      <c r="Q139" s="197">
        <v>0</v>
      </c>
      <c r="R139" s="197">
        <f t="shared" si="2"/>
        <v>0</v>
      </c>
      <c r="S139" s="197">
        <v>0</v>
      </c>
      <c r="T139" s="198">
        <f t="shared" si="3"/>
        <v>0</v>
      </c>
      <c r="AR139" s="199" t="s">
        <v>122</v>
      </c>
      <c r="AT139" s="199" t="s">
        <v>118</v>
      </c>
      <c r="AU139" s="199" t="s">
        <v>82</v>
      </c>
      <c r="AY139" s="13" t="s">
        <v>116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3" t="s">
        <v>80</v>
      </c>
      <c r="BK139" s="200">
        <f t="shared" si="9"/>
        <v>0</v>
      </c>
      <c r="BL139" s="13" t="s">
        <v>122</v>
      </c>
      <c r="BM139" s="199" t="s">
        <v>157</v>
      </c>
    </row>
    <row r="140" spans="2:65" s="1" customFormat="1" ht="16.5" customHeight="1">
      <c r="B140" s="30"/>
      <c r="C140" s="188" t="s">
        <v>72</v>
      </c>
      <c r="D140" s="188" t="s">
        <v>118</v>
      </c>
      <c r="E140" s="189" t="s">
        <v>361</v>
      </c>
      <c r="F140" s="190" t="s">
        <v>362</v>
      </c>
      <c r="G140" s="191" t="s">
        <v>121</v>
      </c>
      <c r="H140" s="192">
        <v>12.4</v>
      </c>
      <c r="I140" s="193"/>
      <c r="J140" s="194">
        <f t="shared" si="0"/>
        <v>0</v>
      </c>
      <c r="K140" s="190" t="s">
        <v>1</v>
      </c>
      <c r="L140" s="34"/>
      <c r="M140" s="195" t="s">
        <v>1</v>
      </c>
      <c r="N140" s="196" t="s">
        <v>37</v>
      </c>
      <c r="O140" s="62"/>
      <c r="P140" s="197">
        <f t="shared" si="1"/>
        <v>0</v>
      </c>
      <c r="Q140" s="197">
        <v>0</v>
      </c>
      <c r="R140" s="197">
        <f t="shared" si="2"/>
        <v>0</v>
      </c>
      <c r="S140" s="197">
        <v>0</v>
      </c>
      <c r="T140" s="198">
        <f t="shared" si="3"/>
        <v>0</v>
      </c>
      <c r="AR140" s="199" t="s">
        <v>122</v>
      </c>
      <c r="AT140" s="199" t="s">
        <v>118</v>
      </c>
      <c r="AU140" s="199" t="s">
        <v>82</v>
      </c>
      <c r="AY140" s="13" t="s">
        <v>116</v>
      </c>
      <c r="BE140" s="200">
        <f t="shared" si="4"/>
        <v>0</v>
      </c>
      <c r="BF140" s="200">
        <f t="shared" si="5"/>
        <v>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3" t="s">
        <v>80</v>
      </c>
      <c r="BK140" s="200">
        <f t="shared" si="9"/>
        <v>0</v>
      </c>
      <c r="BL140" s="13" t="s">
        <v>122</v>
      </c>
      <c r="BM140" s="199" t="s">
        <v>160</v>
      </c>
    </row>
    <row r="141" spans="2:65" s="1" customFormat="1" ht="16.5" customHeight="1">
      <c r="B141" s="30"/>
      <c r="C141" s="188" t="s">
        <v>72</v>
      </c>
      <c r="D141" s="188" t="s">
        <v>118</v>
      </c>
      <c r="E141" s="189" t="s">
        <v>363</v>
      </c>
      <c r="F141" s="190" t="s">
        <v>364</v>
      </c>
      <c r="G141" s="191" t="s">
        <v>121</v>
      </c>
      <c r="H141" s="192">
        <v>76.099999999999994</v>
      </c>
      <c r="I141" s="193"/>
      <c r="J141" s="194">
        <f t="shared" si="0"/>
        <v>0</v>
      </c>
      <c r="K141" s="190" t="s">
        <v>1</v>
      </c>
      <c r="L141" s="34"/>
      <c r="M141" s="195" t="s">
        <v>1</v>
      </c>
      <c r="N141" s="196" t="s">
        <v>37</v>
      </c>
      <c r="O141" s="62"/>
      <c r="P141" s="197">
        <f t="shared" si="1"/>
        <v>0</v>
      </c>
      <c r="Q141" s="197">
        <v>0</v>
      </c>
      <c r="R141" s="197">
        <f t="shared" si="2"/>
        <v>0</v>
      </c>
      <c r="S141" s="197">
        <v>0</v>
      </c>
      <c r="T141" s="198">
        <f t="shared" si="3"/>
        <v>0</v>
      </c>
      <c r="AR141" s="199" t="s">
        <v>122</v>
      </c>
      <c r="AT141" s="199" t="s">
        <v>118</v>
      </c>
      <c r="AU141" s="199" t="s">
        <v>82</v>
      </c>
      <c r="AY141" s="13" t="s">
        <v>116</v>
      </c>
      <c r="BE141" s="200">
        <f t="shared" si="4"/>
        <v>0</v>
      </c>
      <c r="BF141" s="200">
        <f t="shared" si="5"/>
        <v>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13" t="s">
        <v>80</v>
      </c>
      <c r="BK141" s="200">
        <f t="shared" si="9"/>
        <v>0</v>
      </c>
      <c r="BL141" s="13" t="s">
        <v>122</v>
      </c>
      <c r="BM141" s="199" t="s">
        <v>164</v>
      </c>
    </row>
    <row r="142" spans="2:65" s="1" customFormat="1" ht="16.5" customHeight="1">
      <c r="B142" s="30"/>
      <c r="C142" s="188" t="s">
        <v>72</v>
      </c>
      <c r="D142" s="188" t="s">
        <v>118</v>
      </c>
      <c r="E142" s="189" t="s">
        <v>365</v>
      </c>
      <c r="F142" s="190" t="s">
        <v>366</v>
      </c>
      <c r="G142" s="191" t="s">
        <v>121</v>
      </c>
      <c r="H142" s="192">
        <v>112.8</v>
      </c>
      <c r="I142" s="193"/>
      <c r="J142" s="194">
        <f t="shared" si="0"/>
        <v>0</v>
      </c>
      <c r="K142" s="190" t="s">
        <v>1</v>
      </c>
      <c r="L142" s="34"/>
      <c r="M142" s="195" t="s">
        <v>1</v>
      </c>
      <c r="N142" s="196" t="s">
        <v>37</v>
      </c>
      <c r="O142" s="62"/>
      <c r="P142" s="197">
        <f t="shared" si="1"/>
        <v>0</v>
      </c>
      <c r="Q142" s="197">
        <v>0</v>
      </c>
      <c r="R142" s="197">
        <f t="shared" si="2"/>
        <v>0</v>
      </c>
      <c r="S142" s="197">
        <v>0</v>
      </c>
      <c r="T142" s="198">
        <f t="shared" si="3"/>
        <v>0</v>
      </c>
      <c r="AR142" s="199" t="s">
        <v>122</v>
      </c>
      <c r="AT142" s="199" t="s">
        <v>118</v>
      </c>
      <c r="AU142" s="199" t="s">
        <v>82</v>
      </c>
      <c r="AY142" s="13" t="s">
        <v>116</v>
      </c>
      <c r="BE142" s="200">
        <f t="shared" si="4"/>
        <v>0</v>
      </c>
      <c r="BF142" s="200">
        <f t="shared" si="5"/>
        <v>0</v>
      </c>
      <c r="BG142" s="200">
        <f t="shared" si="6"/>
        <v>0</v>
      </c>
      <c r="BH142" s="200">
        <f t="shared" si="7"/>
        <v>0</v>
      </c>
      <c r="BI142" s="200">
        <f t="shared" si="8"/>
        <v>0</v>
      </c>
      <c r="BJ142" s="13" t="s">
        <v>80</v>
      </c>
      <c r="BK142" s="200">
        <f t="shared" si="9"/>
        <v>0</v>
      </c>
      <c r="BL142" s="13" t="s">
        <v>122</v>
      </c>
      <c r="BM142" s="199" t="s">
        <v>167</v>
      </c>
    </row>
    <row r="143" spans="2:65" s="1" customFormat="1" ht="16.5" customHeight="1">
      <c r="B143" s="30"/>
      <c r="C143" s="188" t="s">
        <v>72</v>
      </c>
      <c r="D143" s="188" t="s">
        <v>118</v>
      </c>
      <c r="E143" s="189" t="s">
        <v>367</v>
      </c>
      <c r="F143" s="190" t="s">
        <v>368</v>
      </c>
      <c r="G143" s="191" t="s">
        <v>121</v>
      </c>
      <c r="H143" s="192">
        <v>20</v>
      </c>
      <c r="I143" s="193"/>
      <c r="J143" s="194">
        <f t="shared" si="0"/>
        <v>0</v>
      </c>
      <c r="K143" s="190" t="s">
        <v>1</v>
      </c>
      <c r="L143" s="34"/>
      <c r="M143" s="195" t="s">
        <v>1</v>
      </c>
      <c r="N143" s="196" t="s">
        <v>37</v>
      </c>
      <c r="O143" s="62"/>
      <c r="P143" s="197">
        <f t="shared" si="1"/>
        <v>0</v>
      </c>
      <c r="Q143" s="197">
        <v>0</v>
      </c>
      <c r="R143" s="197">
        <f t="shared" si="2"/>
        <v>0</v>
      </c>
      <c r="S143" s="197">
        <v>0</v>
      </c>
      <c r="T143" s="198">
        <f t="shared" si="3"/>
        <v>0</v>
      </c>
      <c r="AR143" s="199" t="s">
        <v>122</v>
      </c>
      <c r="AT143" s="199" t="s">
        <v>118</v>
      </c>
      <c r="AU143" s="199" t="s">
        <v>82</v>
      </c>
      <c r="AY143" s="13" t="s">
        <v>116</v>
      </c>
      <c r="BE143" s="200">
        <f t="shared" si="4"/>
        <v>0</v>
      </c>
      <c r="BF143" s="200">
        <f t="shared" si="5"/>
        <v>0</v>
      </c>
      <c r="BG143" s="200">
        <f t="shared" si="6"/>
        <v>0</v>
      </c>
      <c r="BH143" s="200">
        <f t="shared" si="7"/>
        <v>0</v>
      </c>
      <c r="BI143" s="200">
        <f t="shared" si="8"/>
        <v>0</v>
      </c>
      <c r="BJ143" s="13" t="s">
        <v>80</v>
      </c>
      <c r="BK143" s="200">
        <f t="shared" si="9"/>
        <v>0</v>
      </c>
      <c r="BL143" s="13" t="s">
        <v>122</v>
      </c>
      <c r="BM143" s="199" t="s">
        <v>170</v>
      </c>
    </row>
    <row r="144" spans="2:65" s="11" customFormat="1" ht="22.9" customHeight="1">
      <c r="B144" s="172"/>
      <c r="C144" s="173"/>
      <c r="D144" s="174" t="s">
        <v>71</v>
      </c>
      <c r="E144" s="186" t="s">
        <v>181</v>
      </c>
      <c r="F144" s="186" t="s">
        <v>369</v>
      </c>
      <c r="G144" s="173"/>
      <c r="H144" s="173"/>
      <c r="I144" s="176"/>
      <c r="J144" s="187">
        <f>BK144</f>
        <v>0</v>
      </c>
      <c r="K144" s="173"/>
      <c r="L144" s="178"/>
      <c r="M144" s="179"/>
      <c r="N144" s="180"/>
      <c r="O144" s="180"/>
      <c r="P144" s="181">
        <f>SUM(P145:P150)</f>
        <v>0</v>
      </c>
      <c r="Q144" s="180"/>
      <c r="R144" s="181">
        <f>SUM(R145:R150)</f>
        <v>0</v>
      </c>
      <c r="S144" s="180"/>
      <c r="T144" s="182">
        <f>SUM(T145:T150)</f>
        <v>0</v>
      </c>
      <c r="AR144" s="183" t="s">
        <v>80</v>
      </c>
      <c r="AT144" s="184" t="s">
        <v>71</v>
      </c>
      <c r="AU144" s="184" t="s">
        <v>80</v>
      </c>
      <c r="AY144" s="183" t="s">
        <v>116</v>
      </c>
      <c r="BK144" s="185">
        <f>SUM(BK145:BK150)</f>
        <v>0</v>
      </c>
    </row>
    <row r="145" spans="2:65" s="1" customFormat="1" ht="24" customHeight="1">
      <c r="B145" s="30"/>
      <c r="C145" s="188" t="s">
        <v>72</v>
      </c>
      <c r="D145" s="188" t="s">
        <v>118</v>
      </c>
      <c r="E145" s="189" t="s">
        <v>370</v>
      </c>
      <c r="F145" s="190" t="s">
        <v>371</v>
      </c>
      <c r="G145" s="191" t="s">
        <v>216</v>
      </c>
      <c r="H145" s="192">
        <v>570</v>
      </c>
      <c r="I145" s="193"/>
      <c r="J145" s="194">
        <f t="shared" ref="J145:J150" si="10">ROUND(I145*H145,2)</f>
        <v>0</v>
      </c>
      <c r="K145" s="190" t="s">
        <v>1</v>
      </c>
      <c r="L145" s="34"/>
      <c r="M145" s="195" t="s">
        <v>1</v>
      </c>
      <c r="N145" s="196" t="s">
        <v>37</v>
      </c>
      <c r="O145" s="62"/>
      <c r="P145" s="197">
        <f t="shared" ref="P145:P150" si="11">O145*H145</f>
        <v>0</v>
      </c>
      <c r="Q145" s="197">
        <v>0</v>
      </c>
      <c r="R145" s="197">
        <f t="shared" ref="R145:R150" si="12">Q145*H145</f>
        <v>0</v>
      </c>
      <c r="S145" s="197">
        <v>0</v>
      </c>
      <c r="T145" s="198">
        <f t="shared" ref="T145:T150" si="13">S145*H145</f>
        <v>0</v>
      </c>
      <c r="AR145" s="199" t="s">
        <v>122</v>
      </c>
      <c r="AT145" s="199" t="s">
        <v>118</v>
      </c>
      <c r="AU145" s="199" t="s">
        <v>82</v>
      </c>
      <c r="AY145" s="13" t="s">
        <v>116</v>
      </c>
      <c r="BE145" s="200">
        <f t="shared" ref="BE145:BE150" si="14">IF(N145="základní",J145,0)</f>
        <v>0</v>
      </c>
      <c r="BF145" s="200">
        <f t="shared" ref="BF145:BF150" si="15">IF(N145="snížená",J145,0)</f>
        <v>0</v>
      </c>
      <c r="BG145" s="200">
        <f t="shared" ref="BG145:BG150" si="16">IF(N145="zákl. přenesená",J145,0)</f>
        <v>0</v>
      </c>
      <c r="BH145" s="200">
        <f t="shared" ref="BH145:BH150" si="17">IF(N145="sníž. přenesená",J145,0)</f>
        <v>0</v>
      </c>
      <c r="BI145" s="200">
        <f t="shared" ref="BI145:BI150" si="18">IF(N145="nulová",J145,0)</f>
        <v>0</v>
      </c>
      <c r="BJ145" s="13" t="s">
        <v>80</v>
      </c>
      <c r="BK145" s="200">
        <f t="shared" ref="BK145:BK150" si="19">ROUND(I145*H145,2)</f>
        <v>0</v>
      </c>
      <c r="BL145" s="13" t="s">
        <v>122</v>
      </c>
      <c r="BM145" s="199" t="s">
        <v>173</v>
      </c>
    </row>
    <row r="146" spans="2:65" s="1" customFormat="1" ht="16.5" customHeight="1">
      <c r="B146" s="30"/>
      <c r="C146" s="188" t="s">
        <v>72</v>
      </c>
      <c r="D146" s="188" t="s">
        <v>118</v>
      </c>
      <c r="E146" s="189" t="s">
        <v>372</v>
      </c>
      <c r="F146" s="190" t="s">
        <v>373</v>
      </c>
      <c r="G146" s="191" t="s">
        <v>216</v>
      </c>
      <c r="H146" s="192">
        <v>570</v>
      </c>
      <c r="I146" s="193"/>
      <c r="J146" s="194">
        <f t="shared" si="10"/>
        <v>0</v>
      </c>
      <c r="K146" s="190" t="s">
        <v>1</v>
      </c>
      <c r="L146" s="34"/>
      <c r="M146" s="195" t="s">
        <v>1</v>
      </c>
      <c r="N146" s="196" t="s">
        <v>37</v>
      </c>
      <c r="O146" s="62"/>
      <c r="P146" s="197">
        <f t="shared" si="11"/>
        <v>0</v>
      </c>
      <c r="Q146" s="197">
        <v>0</v>
      </c>
      <c r="R146" s="197">
        <f t="shared" si="12"/>
        <v>0</v>
      </c>
      <c r="S146" s="197">
        <v>0</v>
      </c>
      <c r="T146" s="198">
        <f t="shared" si="13"/>
        <v>0</v>
      </c>
      <c r="AR146" s="199" t="s">
        <v>122</v>
      </c>
      <c r="AT146" s="199" t="s">
        <v>118</v>
      </c>
      <c r="AU146" s="199" t="s">
        <v>82</v>
      </c>
      <c r="AY146" s="13" t="s">
        <v>116</v>
      </c>
      <c r="BE146" s="200">
        <f t="shared" si="14"/>
        <v>0</v>
      </c>
      <c r="BF146" s="200">
        <f t="shared" si="15"/>
        <v>0</v>
      </c>
      <c r="BG146" s="200">
        <f t="shared" si="16"/>
        <v>0</v>
      </c>
      <c r="BH146" s="200">
        <f t="shared" si="17"/>
        <v>0</v>
      </c>
      <c r="BI146" s="200">
        <f t="shared" si="18"/>
        <v>0</v>
      </c>
      <c r="BJ146" s="13" t="s">
        <v>80</v>
      </c>
      <c r="BK146" s="200">
        <f t="shared" si="19"/>
        <v>0</v>
      </c>
      <c r="BL146" s="13" t="s">
        <v>122</v>
      </c>
      <c r="BM146" s="199" t="s">
        <v>177</v>
      </c>
    </row>
    <row r="147" spans="2:65" s="1" customFormat="1" ht="16.5" customHeight="1">
      <c r="B147" s="30"/>
      <c r="C147" s="188" t="s">
        <v>72</v>
      </c>
      <c r="D147" s="188" t="s">
        <v>118</v>
      </c>
      <c r="E147" s="189" t="s">
        <v>374</v>
      </c>
      <c r="F147" s="190" t="s">
        <v>375</v>
      </c>
      <c r="G147" s="191" t="s">
        <v>376</v>
      </c>
      <c r="H147" s="192">
        <v>3</v>
      </c>
      <c r="I147" s="193"/>
      <c r="J147" s="194">
        <f t="shared" si="10"/>
        <v>0</v>
      </c>
      <c r="K147" s="190" t="s">
        <v>1</v>
      </c>
      <c r="L147" s="34"/>
      <c r="M147" s="195" t="s">
        <v>1</v>
      </c>
      <c r="N147" s="196" t="s">
        <v>37</v>
      </c>
      <c r="O147" s="62"/>
      <c r="P147" s="197">
        <f t="shared" si="11"/>
        <v>0</v>
      </c>
      <c r="Q147" s="197">
        <v>0</v>
      </c>
      <c r="R147" s="197">
        <f t="shared" si="12"/>
        <v>0</v>
      </c>
      <c r="S147" s="197">
        <v>0</v>
      </c>
      <c r="T147" s="198">
        <f t="shared" si="13"/>
        <v>0</v>
      </c>
      <c r="AR147" s="199" t="s">
        <v>122</v>
      </c>
      <c r="AT147" s="199" t="s">
        <v>118</v>
      </c>
      <c r="AU147" s="199" t="s">
        <v>82</v>
      </c>
      <c r="AY147" s="13" t="s">
        <v>116</v>
      </c>
      <c r="BE147" s="200">
        <f t="shared" si="14"/>
        <v>0</v>
      </c>
      <c r="BF147" s="200">
        <f t="shared" si="15"/>
        <v>0</v>
      </c>
      <c r="BG147" s="200">
        <f t="shared" si="16"/>
        <v>0</v>
      </c>
      <c r="BH147" s="200">
        <f t="shared" si="17"/>
        <v>0</v>
      </c>
      <c r="BI147" s="200">
        <f t="shared" si="18"/>
        <v>0</v>
      </c>
      <c r="BJ147" s="13" t="s">
        <v>80</v>
      </c>
      <c r="BK147" s="200">
        <f t="shared" si="19"/>
        <v>0</v>
      </c>
      <c r="BL147" s="13" t="s">
        <v>122</v>
      </c>
      <c r="BM147" s="199" t="s">
        <v>180</v>
      </c>
    </row>
    <row r="148" spans="2:65" s="1" customFormat="1" ht="16.5" customHeight="1">
      <c r="B148" s="30"/>
      <c r="C148" s="188" t="s">
        <v>72</v>
      </c>
      <c r="D148" s="188" t="s">
        <v>118</v>
      </c>
      <c r="E148" s="189" t="s">
        <v>377</v>
      </c>
      <c r="F148" s="190" t="s">
        <v>378</v>
      </c>
      <c r="G148" s="191" t="s">
        <v>216</v>
      </c>
      <c r="H148" s="192">
        <v>410.5</v>
      </c>
      <c r="I148" s="193"/>
      <c r="J148" s="194">
        <f t="shared" si="10"/>
        <v>0</v>
      </c>
      <c r="K148" s="190" t="s">
        <v>1</v>
      </c>
      <c r="L148" s="34"/>
      <c r="M148" s="195" t="s">
        <v>1</v>
      </c>
      <c r="N148" s="196" t="s">
        <v>37</v>
      </c>
      <c r="O148" s="62"/>
      <c r="P148" s="197">
        <f t="shared" si="11"/>
        <v>0</v>
      </c>
      <c r="Q148" s="197">
        <v>0</v>
      </c>
      <c r="R148" s="197">
        <f t="shared" si="12"/>
        <v>0</v>
      </c>
      <c r="S148" s="197">
        <v>0</v>
      </c>
      <c r="T148" s="198">
        <f t="shared" si="13"/>
        <v>0</v>
      </c>
      <c r="AR148" s="199" t="s">
        <v>122</v>
      </c>
      <c r="AT148" s="199" t="s">
        <v>118</v>
      </c>
      <c r="AU148" s="199" t="s">
        <v>82</v>
      </c>
      <c r="AY148" s="13" t="s">
        <v>116</v>
      </c>
      <c r="BE148" s="200">
        <f t="shared" si="14"/>
        <v>0</v>
      </c>
      <c r="BF148" s="200">
        <f t="shared" si="15"/>
        <v>0</v>
      </c>
      <c r="BG148" s="200">
        <f t="shared" si="16"/>
        <v>0</v>
      </c>
      <c r="BH148" s="200">
        <f t="shared" si="17"/>
        <v>0</v>
      </c>
      <c r="BI148" s="200">
        <f t="shared" si="18"/>
        <v>0</v>
      </c>
      <c r="BJ148" s="13" t="s">
        <v>80</v>
      </c>
      <c r="BK148" s="200">
        <f t="shared" si="19"/>
        <v>0</v>
      </c>
      <c r="BL148" s="13" t="s">
        <v>122</v>
      </c>
      <c r="BM148" s="199" t="s">
        <v>186</v>
      </c>
    </row>
    <row r="149" spans="2:65" s="1" customFormat="1" ht="16.5" customHeight="1">
      <c r="B149" s="30"/>
      <c r="C149" s="188" t="s">
        <v>72</v>
      </c>
      <c r="D149" s="188" t="s">
        <v>118</v>
      </c>
      <c r="E149" s="189" t="s">
        <v>379</v>
      </c>
      <c r="F149" s="190" t="s">
        <v>380</v>
      </c>
      <c r="G149" s="191" t="s">
        <v>216</v>
      </c>
      <c r="H149" s="192">
        <v>78</v>
      </c>
      <c r="I149" s="193"/>
      <c r="J149" s="194">
        <f t="shared" si="10"/>
        <v>0</v>
      </c>
      <c r="K149" s="190" t="s">
        <v>1</v>
      </c>
      <c r="L149" s="34"/>
      <c r="M149" s="195" t="s">
        <v>1</v>
      </c>
      <c r="N149" s="196" t="s">
        <v>37</v>
      </c>
      <c r="O149" s="62"/>
      <c r="P149" s="197">
        <f t="shared" si="11"/>
        <v>0</v>
      </c>
      <c r="Q149" s="197">
        <v>0</v>
      </c>
      <c r="R149" s="197">
        <f t="shared" si="12"/>
        <v>0</v>
      </c>
      <c r="S149" s="197">
        <v>0</v>
      </c>
      <c r="T149" s="198">
        <f t="shared" si="13"/>
        <v>0</v>
      </c>
      <c r="AR149" s="199" t="s">
        <v>122</v>
      </c>
      <c r="AT149" s="199" t="s">
        <v>118</v>
      </c>
      <c r="AU149" s="199" t="s">
        <v>82</v>
      </c>
      <c r="AY149" s="13" t="s">
        <v>116</v>
      </c>
      <c r="BE149" s="200">
        <f t="shared" si="14"/>
        <v>0</v>
      </c>
      <c r="BF149" s="200">
        <f t="shared" si="15"/>
        <v>0</v>
      </c>
      <c r="BG149" s="200">
        <f t="shared" si="16"/>
        <v>0</v>
      </c>
      <c r="BH149" s="200">
        <f t="shared" si="17"/>
        <v>0</v>
      </c>
      <c r="BI149" s="200">
        <f t="shared" si="18"/>
        <v>0</v>
      </c>
      <c r="BJ149" s="13" t="s">
        <v>80</v>
      </c>
      <c r="BK149" s="200">
        <f t="shared" si="19"/>
        <v>0</v>
      </c>
      <c r="BL149" s="13" t="s">
        <v>122</v>
      </c>
      <c r="BM149" s="199" t="s">
        <v>189</v>
      </c>
    </row>
    <row r="150" spans="2:65" s="1" customFormat="1" ht="16.5" customHeight="1">
      <c r="B150" s="30"/>
      <c r="C150" s="188" t="s">
        <v>72</v>
      </c>
      <c r="D150" s="188" t="s">
        <v>118</v>
      </c>
      <c r="E150" s="189" t="s">
        <v>381</v>
      </c>
      <c r="F150" s="190" t="s">
        <v>382</v>
      </c>
      <c r="G150" s="191" t="s">
        <v>125</v>
      </c>
      <c r="H150" s="192">
        <v>2</v>
      </c>
      <c r="I150" s="193"/>
      <c r="J150" s="194">
        <f t="shared" si="10"/>
        <v>0</v>
      </c>
      <c r="K150" s="190" t="s">
        <v>1</v>
      </c>
      <c r="L150" s="34"/>
      <c r="M150" s="195" t="s">
        <v>1</v>
      </c>
      <c r="N150" s="196" t="s">
        <v>37</v>
      </c>
      <c r="O150" s="62"/>
      <c r="P150" s="197">
        <f t="shared" si="11"/>
        <v>0</v>
      </c>
      <c r="Q150" s="197">
        <v>0</v>
      </c>
      <c r="R150" s="197">
        <f t="shared" si="12"/>
        <v>0</v>
      </c>
      <c r="S150" s="197">
        <v>0</v>
      </c>
      <c r="T150" s="198">
        <f t="shared" si="13"/>
        <v>0</v>
      </c>
      <c r="AR150" s="199" t="s">
        <v>122</v>
      </c>
      <c r="AT150" s="199" t="s">
        <v>118</v>
      </c>
      <c r="AU150" s="199" t="s">
        <v>82</v>
      </c>
      <c r="AY150" s="13" t="s">
        <v>116</v>
      </c>
      <c r="BE150" s="200">
        <f t="shared" si="14"/>
        <v>0</v>
      </c>
      <c r="BF150" s="200">
        <f t="shared" si="15"/>
        <v>0</v>
      </c>
      <c r="BG150" s="200">
        <f t="shared" si="16"/>
        <v>0</v>
      </c>
      <c r="BH150" s="200">
        <f t="shared" si="17"/>
        <v>0</v>
      </c>
      <c r="BI150" s="200">
        <f t="shared" si="18"/>
        <v>0</v>
      </c>
      <c r="BJ150" s="13" t="s">
        <v>80</v>
      </c>
      <c r="BK150" s="200">
        <f t="shared" si="19"/>
        <v>0</v>
      </c>
      <c r="BL150" s="13" t="s">
        <v>122</v>
      </c>
      <c r="BM150" s="199" t="s">
        <v>192</v>
      </c>
    </row>
    <row r="151" spans="2:65" s="11" customFormat="1" ht="22.9" customHeight="1">
      <c r="B151" s="172"/>
      <c r="C151" s="173"/>
      <c r="D151" s="174" t="s">
        <v>71</v>
      </c>
      <c r="E151" s="186" t="s">
        <v>239</v>
      </c>
      <c r="F151" s="186" t="s">
        <v>383</v>
      </c>
      <c r="G151" s="173"/>
      <c r="H151" s="173"/>
      <c r="I151" s="176"/>
      <c r="J151" s="187">
        <f>BK151</f>
        <v>0</v>
      </c>
      <c r="K151" s="173"/>
      <c r="L151" s="178"/>
      <c r="M151" s="179"/>
      <c r="N151" s="180"/>
      <c r="O151" s="180"/>
      <c r="P151" s="181">
        <f>SUM(P152:P157)</f>
        <v>0</v>
      </c>
      <c r="Q151" s="180"/>
      <c r="R151" s="181">
        <f>SUM(R152:R157)</f>
        <v>0</v>
      </c>
      <c r="S151" s="180"/>
      <c r="T151" s="182">
        <f>SUM(T152:T157)</f>
        <v>0</v>
      </c>
      <c r="AR151" s="183" t="s">
        <v>80</v>
      </c>
      <c r="AT151" s="184" t="s">
        <v>71</v>
      </c>
      <c r="AU151" s="184" t="s">
        <v>80</v>
      </c>
      <c r="AY151" s="183" t="s">
        <v>116</v>
      </c>
      <c r="BK151" s="185">
        <f>SUM(BK152:BK157)</f>
        <v>0</v>
      </c>
    </row>
    <row r="152" spans="2:65" s="1" customFormat="1" ht="24" customHeight="1">
      <c r="B152" s="30"/>
      <c r="C152" s="188" t="s">
        <v>72</v>
      </c>
      <c r="D152" s="188" t="s">
        <v>118</v>
      </c>
      <c r="E152" s="189" t="s">
        <v>370</v>
      </c>
      <c r="F152" s="190" t="s">
        <v>371</v>
      </c>
      <c r="G152" s="191" t="s">
        <v>216</v>
      </c>
      <c r="H152" s="192">
        <v>220</v>
      </c>
      <c r="I152" s="193"/>
      <c r="J152" s="194">
        <f t="shared" ref="J152:J157" si="20">ROUND(I152*H152,2)</f>
        <v>0</v>
      </c>
      <c r="K152" s="190" t="s">
        <v>1</v>
      </c>
      <c r="L152" s="34"/>
      <c r="M152" s="195" t="s">
        <v>1</v>
      </c>
      <c r="N152" s="196" t="s">
        <v>37</v>
      </c>
      <c r="O152" s="62"/>
      <c r="P152" s="197">
        <f t="shared" ref="P152:P157" si="21">O152*H152</f>
        <v>0</v>
      </c>
      <c r="Q152" s="197">
        <v>0</v>
      </c>
      <c r="R152" s="197">
        <f t="shared" ref="R152:R157" si="22">Q152*H152</f>
        <v>0</v>
      </c>
      <c r="S152" s="197">
        <v>0</v>
      </c>
      <c r="T152" s="198">
        <f t="shared" ref="T152:T157" si="23">S152*H152</f>
        <v>0</v>
      </c>
      <c r="AR152" s="199" t="s">
        <v>122</v>
      </c>
      <c r="AT152" s="199" t="s">
        <v>118</v>
      </c>
      <c r="AU152" s="199" t="s">
        <v>82</v>
      </c>
      <c r="AY152" s="13" t="s">
        <v>116</v>
      </c>
      <c r="BE152" s="200">
        <f t="shared" ref="BE152:BE157" si="24">IF(N152="základní",J152,0)</f>
        <v>0</v>
      </c>
      <c r="BF152" s="200">
        <f t="shared" ref="BF152:BF157" si="25">IF(N152="snížená",J152,0)</f>
        <v>0</v>
      </c>
      <c r="BG152" s="200">
        <f t="shared" ref="BG152:BG157" si="26">IF(N152="zákl. přenesená",J152,0)</f>
        <v>0</v>
      </c>
      <c r="BH152" s="200">
        <f t="shared" ref="BH152:BH157" si="27">IF(N152="sníž. přenesená",J152,0)</f>
        <v>0</v>
      </c>
      <c r="BI152" s="200">
        <f t="shared" ref="BI152:BI157" si="28">IF(N152="nulová",J152,0)</f>
        <v>0</v>
      </c>
      <c r="BJ152" s="13" t="s">
        <v>80</v>
      </c>
      <c r="BK152" s="200">
        <f t="shared" ref="BK152:BK157" si="29">ROUND(I152*H152,2)</f>
        <v>0</v>
      </c>
      <c r="BL152" s="13" t="s">
        <v>122</v>
      </c>
      <c r="BM152" s="199" t="s">
        <v>195</v>
      </c>
    </row>
    <row r="153" spans="2:65" s="1" customFormat="1" ht="16.5" customHeight="1">
      <c r="B153" s="30"/>
      <c r="C153" s="188" t="s">
        <v>72</v>
      </c>
      <c r="D153" s="188" t="s">
        <v>118</v>
      </c>
      <c r="E153" s="189" t="s">
        <v>384</v>
      </c>
      <c r="F153" s="190" t="s">
        <v>385</v>
      </c>
      <c r="G153" s="191" t="s">
        <v>216</v>
      </c>
      <c r="H153" s="192">
        <v>220</v>
      </c>
      <c r="I153" s="193"/>
      <c r="J153" s="194">
        <f t="shared" si="20"/>
        <v>0</v>
      </c>
      <c r="K153" s="190" t="s">
        <v>1</v>
      </c>
      <c r="L153" s="34"/>
      <c r="M153" s="195" t="s">
        <v>1</v>
      </c>
      <c r="N153" s="196" t="s">
        <v>37</v>
      </c>
      <c r="O153" s="62"/>
      <c r="P153" s="197">
        <f t="shared" si="21"/>
        <v>0</v>
      </c>
      <c r="Q153" s="197">
        <v>0</v>
      </c>
      <c r="R153" s="197">
        <f t="shared" si="22"/>
        <v>0</v>
      </c>
      <c r="S153" s="197">
        <v>0</v>
      </c>
      <c r="T153" s="198">
        <f t="shared" si="23"/>
        <v>0</v>
      </c>
      <c r="AR153" s="199" t="s">
        <v>122</v>
      </c>
      <c r="AT153" s="199" t="s">
        <v>118</v>
      </c>
      <c r="AU153" s="199" t="s">
        <v>82</v>
      </c>
      <c r="AY153" s="13" t="s">
        <v>116</v>
      </c>
      <c r="BE153" s="200">
        <f t="shared" si="24"/>
        <v>0</v>
      </c>
      <c r="BF153" s="200">
        <f t="shared" si="25"/>
        <v>0</v>
      </c>
      <c r="BG153" s="200">
        <f t="shared" si="26"/>
        <v>0</v>
      </c>
      <c r="BH153" s="200">
        <f t="shared" si="27"/>
        <v>0</v>
      </c>
      <c r="BI153" s="200">
        <f t="shared" si="28"/>
        <v>0</v>
      </c>
      <c r="BJ153" s="13" t="s">
        <v>80</v>
      </c>
      <c r="BK153" s="200">
        <f t="shared" si="29"/>
        <v>0</v>
      </c>
      <c r="BL153" s="13" t="s">
        <v>122</v>
      </c>
      <c r="BM153" s="199" t="s">
        <v>199</v>
      </c>
    </row>
    <row r="154" spans="2:65" s="1" customFormat="1" ht="16.5" customHeight="1">
      <c r="B154" s="30"/>
      <c r="C154" s="188" t="s">
        <v>72</v>
      </c>
      <c r="D154" s="188" t="s">
        <v>118</v>
      </c>
      <c r="E154" s="189" t="s">
        <v>374</v>
      </c>
      <c r="F154" s="190" t="s">
        <v>375</v>
      </c>
      <c r="G154" s="191" t="s">
        <v>376</v>
      </c>
      <c r="H154" s="192">
        <v>1</v>
      </c>
      <c r="I154" s="193"/>
      <c r="J154" s="194">
        <f t="shared" si="20"/>
        <v>0</v>
      </c>
      <c r="K154" s="190" t="s">
        <v>1</v>
      </c>
      <c r="L154" s="34"/>
      <c r="M154" s="195" t="s">
        <v>1</v>
      </c>
      <c r="N154" s="196" t="s">
        <v>37</v>
      </c>
      <c r="O154" s="62"/>
      <c r="P154" s="197">
        <f t="shared" si="21"/>
        <v>0</v>
      </c>
      <c r="Q154" s="197">
        <v>0</v>
      </c>
      <c r="R154" s="197">
        <f t="shared" si="22"/>
        <v>0</v>
      </c>
      <c r="S154" s="197">
        <v>0</v>
      </c>
      <c r="T154" s="198">
        <f t="shared" si="23"/>
        <v>0</v>
      </c>
      <c r="AR154" s="199" t="s">
        <v>122</v>
      </c>
      <c r="AT154" s="199" t="s">
        <v>118</v>
      </c>
      <c r="AU154" s="199" t="s">
        <v>82</v>
      </c>
      <c r="AY154" s="13" t="s">
        <v>116</v>
      </c>
      <c r="BE154" s="200">
        <f t="shared" si="24"/>
        <v>0</v>
      </c>
      <c r="BF154" s="200">
        <f t="shared" si="25"/>
        <v>0</v>
      </c>
      <c r="BG154" s="200">
        <f t="shared" si="26"/>
        <v>0</v>
      </c>
      <c r="BH154" s="200">
        <f t="shared" si="27"/>
        <v>0</v>
      </c>
      <c r="BI154" s="200">
        <f t="shared" si="28"/>
        <v>0</v>
      </c>
      <c r="BJ154" s="13" t="s">
        <v>80</v>
      </c>
      <c r="BK154" s="200">
        <f t="shared" si="29"/>
        <v>0</v>
      </c>
      <c r="BL154" s="13" t="s">
        <v>122</v>
      </c>
      <c r="BM154" s="199" t="s">
        <v>202</v>
      </c>
    </row>
    <row r="155" spans="2:65" s="1" customFormat="1" ht="16.5" customHeight="1">
      <c r="B155" s="30"/>
      <c r="C155" s="188" t="s">
        <v>72</v>
      </c>
      <c r="D155" s="188" t="s">
        <v>118</v>
      </c>
      <c r="E155" s="189" t="s">
        <v>377</v>
      </c>
      <c r="F155" s="190" t="s">
        <v>378</v>
      </c>
      <c r="G155" s="191" t="s">
        <v>216</v>
      </c>
      <c r="H155" s="192">
        <v>147.5</v>
      </c>
      <c r="I155" s="193"/>
      <c r="J155" s="194">
        <f t="shared" si="20"/>
        <v>0</v>
      </c>
      <c r="K155" s="190" t="s">
        <v>1</v>
      </c>
      <c r="L155" s="34"/>
      <c r="M155" s="195" t="s">
        <v>1</v>
      </c>
      <c r="N155" s="196" t="s">
        <v>37</v>
      </c>
      <c r="O155" s="62"/>
      <c r="P155" s="197">
        <f t="shared" si="21"/>
        <v>0</v>
      </c>
      <c r="Q155" s="197">
        <v>0</v>
      </c>
      <c r="R155" s="197">
        <f t="shared" si="22"/>
        <v>0</v>
      </c>
      <c r="S155" s="197">
        <v>0</v>
      </c>
      <c r="T155" s="198">
        <f t="shared" si="23"/>
        <v>0</v>
      </c>
      <c r="AR155" s="199" t="s">
        <v>122</v>
      </c>
      <c r="AT155" s="199" t="s">
        <v>118</v>
      </c>
      <c r="AU155" s="199" t="s">
        <v>82</v>
      </c>
      <c r="AY155" s="13" t="s">
        <v>116</v>
      </c>
      <c r="BE155" s="200">
        <f t="shared" si="24"/>
        <v>0</v>
      </c>
      <c r="BF155" s="200">
        <f t="shared" si="25"/>
        <v>0</v>
      </c>
      <c r="BG155" s="200">
        <f t="shared" si="26"/>
        <v>0</v>
      </c>
      <c r="BH155" s="200">
        <f t="shared" si="27"/>
        <v>0</v>
      </c>
      <c r="BI155" s="200">
        <f t="shared" si="28"/>
        <v>0</v>
      </c>
      <c r="BJ155" s="13" t="s">
        <v>80</v>
      </c>
      <c r="BK155" s="200">
        <f t="shared" si="29"/>
        <v>0</v>
      </c>
      <c r="BL155" s="13" t="s">
        <v>122</v>
      </c>
      <c r="BM155" s="199" t="s">
        <v>206</v>
      </c>
    </row>
    <row r="156" spans="2:65" s="1" customFormat="1" ht="16.5" customHeight="1">
      <c r="B156" s="30"/>
      <c r="C156" s="188" t="s">
        <v>72</v>
      </c>
      <c r="D156" s="188" t="s">
        <v>118</v>
      </c>
      <c r="E156" s="189" t="s">
        <v>386</v>
      </c>
      <c r="F156" s="190" t="s">
        <v>387</v>
      </c>
      <c r="G156" s="191" t="s">
        <v>216</v>
      </c>
      <c r="H156" s="192">
        <v>36</v>
      </c>
      <c r="I156" s="193"/>
      <c r="J156" s="194">
        <f t="shared" si="20"/>
        <v>0</v>
      </c>
      <c r="K156" s="190" t="s">
        <v>1</v>
      </c>
      <c r="L156" s="34"/>
      <c r="M156" s="195" t="s">
        <v>1</v>
      </c>
      <c r="N156" s="196" t="s">
        <v>37</v>
      </c>
      <c r="O156" s="62"/>
      <c r="P156" s="197">
        <f t="shared" si="21"/>
        <v>0</v>
      </c>
      <c r="Q156" s="197">
        <v>0</v>
      </c>
      <c r="R156" s="197">
        <f t="shared" si="22"/>
        <v>0</v>
      </c>
      <c r="S156" s="197">
        <v>0</v>
      </c>
      <c r="T156" s="198">
        <f t="shared" si="23"/>
        <v>0</v>
      </c>
      <c r="AR156" s="199" t="s">
        <v>122</v>
      </c>
      <c r="AT156" s="199" t="s">
        <v>118</v>
      </c>
      <c r="AU156" s="199" t="s">
        <v>82</v>
      </c>
      <c r="AY156" s="13" t="s">
        <v>116</v>
      </c>
      <c r="BE156" s="200">
        <f t="shared" si="24"/>
        <v>0</v>
      </c>
      <c r="BF156" s="200">
        <f t="shared" si="25"/>
        <v>0</v>
      </c>
      <c r="BG156" s="200">
        <f t="shared" si="26"/>
        <v>0</v>
      </c>
      <c r="BH156" s="200">
        <f t="shared" si="27"/>
        <v>0</v>
      </c>
      <c r="BI156" s="200">
        <f t="shared" si="28"/>
        <v>0</v>
      </c>
      <c r="BJ156" s="13" t="s">
        <v>80</v>
      </c>
      <c r="BK156" s="200">
        <f t="shared" si="29"/>
        <v>0</v>
      </c>
      <c r="BL156" s="13" t="s">
        <v>122</v>
      </c>
      <c r="BM156" s="199" t="s">
        <v>209</v>
      </c>
    </row>
    <row r="157" spans="2:65" s="1" customFormat="1" ht="16.5" customHeight="1">
      <c r="B157" s="30"/>
      <c r="C157" s="188" t="s">
        <v>72</v>
      </c>
      <c r="D157" s="188" t="s">
        <v>118</v>
      </c>
      <c r="E157" s="189" t="s">
        <v>379</v>
      </c>
      <c r="F157" s="190" t="s">
        <v>380</v>
      </c>
      <c r="G157" s="191" t="s">
        <v>216</v>
      </c>
      <c r="H157" s="192">
        <v>7</v>
      </c>
      <c r="I157" s="193"/>
      <c r="J157" s="194">
        <f t="shared" si="20"/>
        <v>0</v>
      </c>
      <c r="K157" s="190" t="s">
        <v>1</v>
      </c>
      <c r="L157" s="34"/>
      <c r="M157" s="195" t="s">
        <v>1</v>
      </c>
      <c r="N157" s="196" t="s">
        <v>37</v>
      </c>
      <c r="O157" s="62"/>
      <c r="P157" s="197">
        <f t="shared" si="21"/>
        <v>0</v>
      </c>
      <c r="Q157" s="197">
        <v>0</v>
      </c>
      <c r="R157" s="197">
        <f t="shared" si="22"/>
        <v>0</v>
      </c>
      <c r="S157" s="197">
        <v>0</v>
      </c>
      <c r="T157" s="198">
        <f t="shared" si="23"/>
        <v>0</v>
      </c>
      <c r="AR157" s="199" t="s">
        <v>122</v>
      </c>
      <c r="AT157" s="199" t="s">
        <v>118</v>
      </c>
      <c r="AU157" s="199" t="s">
        <v>82</v>
      </c>
      <c r="AY157" s="13" t="s">
        <v>116</v>
      </c>
      <c r="BE157" s="200">
        <f t="shared" si="24"/>
        <v>0</v>
      </c>
      <c r="BF157" s="200">
        <f t="shared" si="25"/>
        <v>0</v>
      </c>
      <c r="BG157" s="200">
        <f t="shared" si="26"/>
        <v>0</v>
      </c>
      <c r="BH157" s="200">
        <f t="shared" si="27"/>
        <v>0</v>
      </c>
      <c r="BI157" s="200">
        <f t="shared" si="28"/>
        <v>0</v>
      </c>
      <c r="BJ157" s="13" t="s">
        <v>80</v>
      </c>
      <c r="BK157" s="200">
        <f t="shared" si="29"/>
        <v>0</v>
      </c>
      <c r="BL157" s="13" t="s">
        <v>122</v>
      </c>
      <c r="BM157" s="199" t="s">
        <v>213</v>
      </c>
    </row>
    <row r="158" spans="2:65" s="11" customFormat="1" ht="22.9" customHeight="1">
      <c r="B158" s="172"/>
      <c r="C158" s="173"/>
      <c r="D158" s="174" t="s">
        <v>71</v>
      </c>
      <c r="E158" s="186" t="s">
        <v>253</v>
      </c>
      <c r="F158" s="186" t="s">
        <v>388</v>
      </c>
      <c r="G158" s="173"/>
      <c r="H158" s="173"/>
      <c r="I158" s="176"/>
      <c r="J158" s="187">
        <f>BK158</f>
        <v>0</v>
      </c>
      <c r="K158" s="173"/>
      <c r="L158" s="178"/>
      <c r="M158" s="179"/>
      <c r="N158" s="180"/>
      <c r="O158" s="180"/>
      <c r="P158" s="181">
        <f>SUM(P159:P163)</f>
        <v>0</v>
      </c>
      <c r="Q158" s="180"/>
      <c r="R158" s="181">
        <f>SUM(R159:R163)</f>
        <v>0</v>
      </c>
      <c r="S158" s="180"/>
      <c r="T158" s="182">
        <f>SUM(T159:T163)</f>
        <v>0</v>
      </c>
      <c r="AR158" s="183" t="s">
        <v>80</v>
      </c>
      <c r="AT158" s="184" t="s">
        <v>71</v>
      </c>
      <c r="AU158" s="184" t="s">
        <v>80</v>
      </c>
      <c r="AY158" s="183" t="s">
        <v>116</v>
      </c>
      <c r="BK158" s="185">
        <f>SUM(BK159:BK163)</f>
        <v>0</v>
      </c>
    </row>
    <row r="159" spans="2:65" s="1" customFormat="1" ht="16.5" customHeight="1">
      <c r="B159" s="30"/>
      <c r="C159" s="188" t="s">
        <v>72</v>
      </c>
      <c r="D159" s="188" t="s">
        <v>118</v>
      </c>
      <c r="E159" s="189" t="s">
        <v>389</v>
      </c>
      <c r="F159" s="190" t="s">
        <v>390</v>
      </c>
      <c r="G159" s="191" t="s">
        <v>125</v>
      </c>
      <c r="H159" s="192">
        <v>41</v>
      </c>
      <c r="I159" s="193"/>
      <c r="J159" s="194">
        <f>ROUND(I159*H159,2)</f>
        <v>0</v>
      </c>
      <c r="K159" s="190" t="s">
        <v>1</v>
      </c>
      <c r="L159" s="34"/>
      <c r="M159" s="195" t="s">
        <v>1</v>
      </c>
      <c r="N159" s="196" t="s">
        <v>37</v>
      </c>
      <c r="O159" s="62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199" t="s">
        <v>122</v>
      </c>
      <c r="AT159" s="199" t="s">
        <v>118</v>
      </c>
      <c r="AU159" s="199" t="s">
        <v>82</v>
      </c>
      <c r="AY159" s="13" t="s">
        <v>116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3" t="s">
        <v>80</v>
      </c>
      <c r="BK159" s="200">
        <f>ROUND(I159*H159,2)</f>
        <v>0</v>
      </c>
      <c r="BL159" s="13" t="s">
        <v>122</v>
      </c>
      <c r="BM159" s="199" t="s">
        <v>217</v>
      </c>
    </row>
    <row r="160" spans="2:65" s="1" customFormat="1" ht="16.5" customHeight="1">
      <c r="B160" s="30"/>
      <c r="C160" s="188" t="s">
        <v>72</v>
      </c>
      <c r="D160" s="188" t="s">
        <v>118</v>
      </c>
      <c r="E160" s="189" t="s">
        <v>391</v>
      </c>
      <c r="F160" s="190" t="s">
        <v>392</v>
      </c>
      <c r="G160" s="191" t="s">
        <v>216</v>
      </c>
      <c r="H160" s="192">
        <v>86.2</v>
      </c>
      <c r="I160" s="193"/>
      <c r="J160" s="194">
        <f>ROUND(I160*H160,2)</f>
        <v>0</v>
      </c>
      <c r="K160" s="190" t="s">
        <v>1</v>
      </c>
      <c r="L160" s="34"/>
      <c r="M160" s="195" t="s">
        <v>1</v>
      </c>
      <c r="N160" s="196" t="s">
        <v>37</v>
      </c>
      <c r="O160" s="62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AR160" s="199" t="s">
        <v>122</v>
      </c>
      <c r="AT160" s="199" t="s">
        <v>118</v>
      </c>
      <c r="AU160" s="199" t="s">
        <v>82</v>
      </c>
      <c r="AY160" s="13" t="s">
        <v>116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3" t="s">
        <v>80</v>
      </c>
      <c r="BK160" s="200">
        <f>ROUND(I160*H160,2)</f>
        <v>0</v>
      </c>
      <c r="BL160" s="13" t="s">
        <v>122</v>
      </c>
      <c r="BM160" s="199" t="s">
        <v>221</v>
      </c>
    </row>
    <row r="161" spans="2:65" s="1" customFormat="1" ht="16.5" customHeight="1">
      <c r="B161" s="30"/>
      <c r="C161" s="188" t="s">
        <v>72</v>
      </c>
      <c r="D161" s="188" t="s">
        <v>118</v>
      </c>
      <c r="E161" s="189" t="s">
        <v>393</v>
      </c>
      <c r="F161" s="190" t="s">
        <v>394</v>
      </c>
      <c r="G161" s="191" t="s">
        <v>244</v>
      </c>
      <c r="H161" s="192">
        <v>51</v>
      </c>
      <c r="I161" s="193"/>
      <c r="J161" s="194">
        <f>ROUND(I161*H161,2)</f>
        <v>0</v>
      </c>
      <c r="K161" s="190" t="s">
        <v>1</v>
      </c>
      <c r="L161" s="34"/>
      <c r="M161" s="195" t="s">
        <v>1</v>
      </c>
      <c r="N161" s="196" t="s">
        <v>37</v>
      </c>
      <c r="O161" s="62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AR161" s="199" t="s">
        <v>122</v>
      </c>
      <c r="AT161" s="199" t="s">
        <v>118</v>
      </c>
      <c r="AU161" s="199" t="s">
        <v>82</v>
      </c>
      <c r="AY161" s="13" t="s">
        <v>116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3" t="s">
        <v>80</v>
      </c>
      <c r="BK161" s="200">
        <f>ROUND(I161*H161,2)</f>
        <v>0</v>
      </c>
      <c r="BL161" s="13" t="s">
        <v>122</v>
      </c>
      <c r="BM161" s="199" t="s">
        <v>224</v>
      </c>
    </row>
    <row r="162" spans="2:65" s="1" customFormat="1" ht="16.5" customHeight="1">
      <c r="B162" s="30"/>
      <c r="C162" s="188" t="s">
        <v>72</v>
      </c>
      <c r="D162" s="188" t="s">
        <v>118</v>
      </c>
      <c r="E162" s="189" t="s">
        <v>395</v>
      </c>
      <c r="F162" s="190" t="s">
        <v>396</v>
      </c>
      <c r="G162" s="191" t="s">
        <v>125</v>
      </c>
      <c r="H162" s="192">
        <v>2463</v>
      </c>
      <c r="I162" s="193"/>
      <c r="J162" s="194">
        <f>ROUND(I162*H162,2)</f>
        <v>0</v>
      </c>
      <c r="K162" s="190" t="s">
        <v>1</v>
      </c>
      <c r="L162" s="34"/>
      <c r="M162" s="195" t="s">
        <v>1</v>
      </c>
      <c r="N162" s="196" t="s">
        <v>37</v>
      </c>
      <c r="O162" s="62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AR162" s="199" t="s">
        <v>122</v>
      </c>
      <c r="AT162" s="199" t="s">
        <v>118</v>
      </c>
      <c r="AU162" s="199" t="s">
        <v>82</v>
      </c>
      <c r="AY162" s="13" t="s">
        <v>116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3" t="s">
        <v>80</v>
      </c>
      <c r="BK162" s="200">
        <f>ROUND(I162*H162,2)</f>
        <v>0</v>
      </c>
      <c r="BL162" s="13" t="s">
        <v>122</v>
      </c>
      <c r="BM162" s="199" t="s">
        <v>228</v>
      </c>
    </row>
    <row r="163" spans="2:65" s="1" customFormat="1" ht="16.5" customHeight="1">
      <c r="B163" s="30"/>
      <c r="C163" s="188" t="s">
        <v>72</v>
      </c>
      <c r="D163" s="188" t="s">
        <v>118</v>
      </c>
      <c r="E163" s="189" t="s">
        <v>397</v>
      </c>
      <c r="F163" s="190" t="s">
        <v>398</v>
      </c>
      <c r="G163" s="191" t="s">
        <v>216</v>
      </c>
      <c r="H163" s="192">
        <v>410.5</v>
      </c>
      <c r="I163" s="193"/>
      <c r="J163" s="194">
        <f>ROUND(I163*H163,2)</f>
        <v>0</v>
      </c>
      <c r="K163" s="190" t="s">
        <v>1</v>
      </c>
      <c r="L163" s="34"/>
      <c r="M163" s="195" t="s">
        <v>1</v>
      </c>
      <c r="N163" s="196" t="s">
        <v>37</v>
      </c>
      <c r="O163" s="62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AR163" s="199" t="s">
        <v>122</v>
      </c>
      <c r="AT163" s="199" t="s">
        <v>118</v>
      </c>
      <c r="AU163" s="199" t="s">
        <v>82</v>
      </c>
      <c r="AY163" s="13" t="s">
        <v>116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3" t="s">
        <v>80</v>
      </c>
      <c r="BK163" s="200">
        <f>ROUND(I163*H163,2)</f>
        <v>0</v>
      </c>
      <c r="BL163" s="13" t="s">
        <v>122</v>
      </c>
      <c r="BM163" s="199" t="s">
        <v>231</v>
      </c>
    </row>
    <row r="164" spans="2:65" s="11" customFormat="1" ht="22.9" customHeight="1">
      <c r="B164" s="172"/>
      <c r="C164" s="173"/>
      <c r="D164" s="174" t="s">
        <v>71</v>
      </c>
      <c r="E164" s="186" t="s">
        <v>262</v>
      </c>
      <c r="F164" s="186" t="s">
        <v>399</v>
      </c>
      <c r="G164" s="173"/>
      <c r="H164" s="173"/>
      <c r="I164" s="176"/>
      <c r="J164" s="187">
        <f>BK164</f>
        <v>0</v>
      </c>
      <c r="K164" s="173"/>
      <c r="L164" s="178"/>
      <c r="M164" s="179"/>
      <c r="N164" s="180"/>
      <c r="O164" s="180"/>
      <c r="P164" s="181">
        <f>SUM(P165:P170)</f>
        <v>0</v>
      </c>
      <c r="Q164" s="180"/>
      <c r="R164" s="181">
        <f>SUM(R165:R170)</f>
        <v>0</v>
      </c>
      <c r="S164" s="180"/>
      <c r="T164" s="182">
        <f>SUM(T165:T170)</f>
        <v>0</v>
      </c>
      <c r="AR164" s="183" t="s">
        <v>80</v>
      </c>
      <c r="AT164" s="184" t="s">
        <v>71</v>
      </c>
      <c r="AU164" s="184" t="s">
        <v>80</v>
      </c>
      <c r="AY164" s="183" t="s">
        <v>116</v>
      </c>
      <c r="BK164" s="185">
        <f>SUM(BK165:BK170)</f>
        <v>0</v>
      </c>
    </row>
    <row r="165" spans="2:65" s="1" customFormat="1" ht="16.5" customHeight="1">
      <c r="B165" s="30"/>
      <c r="C165" s="188" t="s">
        <v>72</v>
      </c>
      <c r="D165" s="188" t="s">
        <v>118</v>
      </c>
      <c r="E165" s="189" t="s">
        <v>400</v>
      </c>
      <c r="F165" s="190" t="s">
        <v>401</v>
      </c>
      <c r="G165" s="191" t="s">
        <v>402</v>
      </c>
      <c r="H165" s="192">
        <v>125</v>
      </c>
      <c r="I165" s="193"/>
      <c r="J165" s="194">
        <f t="shared" ref="J165:J170" si="30">ROUND(I165*H165,2)</f>
        <v>0</v>
      </c>
      <c r="K165" s="190" t="s">
        <v>1</v>
      </c>
      <c r="L165" s="34"/>
      <c r="M165" s="195" t="s">
        <v>1</v>
      </c>
      <c r="N165" s="196" t="s">
        <v>37</v>
      </c>
      <c r="O165" s="62"/>
      <c r="P165" s="197">
        <f t="shared" ref="P165:P170" si="31">O165*H165</f>
        <v>0</v>
      </c>
      <c r="Q165" s="197">
        <v>0</v>
      </c>
      <c r="R165" s="197">
        <f t="shared" ref="R165:R170" si="32">Q165*H165</f>
        <v>0</v>
      </c>
      <c r="S165" s="197">
        <v>0</v>
      </c>
      <c r="T165" s="198">
        <f t="shared" ref="T165:T170" si="33">S165*H165</f>
        <v>0</v>
      </c>
      <c r="AR165" s="199" t="s">
        <v>122</v>
      </c>
      <c r="AT165" s="199" t="s">
        <v>118</v>
      </c>
      <c r="AU165" s="199" t="s">
        <v>82</v>
      </c>
      <c r="AY165" s="13" t="s">
        <v>116</v>
      </c>
      <c r="BE165" s="200">
        <f t="shared" ref="BE165:BE170" si="34">IF(N165="základní",J165,0)</f>
        <v>0</v>
      </c>
      <c r="BF165" s="200">
        <f t="shared" ref="BF165:BF170" si="35">IF(N165="snížená",J165,0)</f>
        <v>0</v>
      </c>
      <c r="BG165" s="200">
        <f t="shared" ref="BG165:BG170" si="36">IF(N165="zákl. přenesená",J165,0)</f>
        <v>0</v>
      </c>
      <c r="BH165" s="200">
        <f t="shared" ref="BH165:BH170" si="37">IF(N165="sníž. přenesená",J165,0)</f>
        <v>0</v>
      </c>
      <c r="BI165" s="200">
        <f t="shared" ref="BI165:BI170" si="38">IF(N165="nulová",J165,0)</f>
        <v>0</v>
      </c>
      <c r="BJ165" s="13" t="s">
        <v>80</v>
      </c>
      <c r="BK165" s="200">
        <f t="shared" ref="BK165:BK170" si="39">ROUND(I165*H165,2)</f>
        <v>0</v>
      </c>
      <c r="BL165" s="13" t="s">
        <v>122</v>
      </c>
      <c r="BM165" s="199" t="s">
        <v>235</v>
      </c>
    </row>
    <row r="166" spans="2:65" s="1" customFormat="1" ht="16.5" customHeight="1">
      <c r="B166" s="30"/>
      <c r="C166" s="188" t="s">
        <v>72</v>
      </c>
      <c r="D166" s="188" t="s">
        <v>118</v>
      </c>
      <c r="E166" s="189" t="s">
        <v>403</v>
      </c>
      <c r="F166" s="190" t="s">
        <v>404</v>
      </c>
      <c r="G166" s="191" t="s">
        <v>216</v>
      </c>
      <c r="H166" s="192">
        <v>462.5</v>
      </c>
      <c r="I166" s="193"/>
      <c r="J166" s="194">
        <f t="shared" si="30"/>
        <v>0</v>
      </c>
      <c r="K166" s="190" t="s">
        <v>1</v>
      </c>
      <c r="L166" s="34"/>
      <c r="M166" s="195" t="s">
        <v>1</v>
      </c>
      <c r="N166" s="196" t="s">
        <v>37</v>
      </c>
      <c r="O166" s="62"/>
      <c r="P166" s="197">
        <f t="shared" si="31"/>
        <v>0</v>
      </c>
      <c r="Q166" s="197">
        <v>0</v>
      </c>
      <c r="R166" s="197">
        <f t="shared" si="32"/>
        <v>0</v>
      </c>
      <c r="S166" s="197">
        <v>0</v>
      </c>
      <c r="T166" s="198">
        <f t="shared" si="33"/>
        <v>0</v>
      </c>
      <c r="AR166" s="199" t="s">
        <v>122</v>
      </c>
      <c r="AT166" s="199" t="s">
        <v>118</v>
      </c>
      <c r="AU166" s="199" t="s">
        <v>82</v>
      </c>
      <c r="AY166" s="13" t="s">
        <v>116</v>
      </c>
      <c r="BE166" s="200">
        <f t="shared" si="34"/>
        <v>0</v>
      </c>
      <c r="BF166" s="200">
        <f t="shared" si="35"/>
        <v>0</v>
      </c>
      <c r="BG166" s="200">
        <f t="shared" si="36"/>
        <v>0</v>
      </c>
      <c r="BH166" s="200">
        <f t="shared" si="37"/>
        <v>0</v>
      </c>
      <c r="BI166" s="200">
        <f t="shared" si="38"/>
        <v>0</v>
      </c>
      <c r="BJ166" s="13" t="s">
        <v>80</v>
      </c>
      <c r="BK166" s="200">
        <f t="shared" si="39"/>
        <v>0</v>
      </c>
      <c r="BL166" s="13" t="s">
        <v>122</v>
      </c>
      <c r="BM166" s="199" t="s">
        <v>238</v>
      </c>
    </row>
    <row r="167" spans="2:65" s="1" customFormat="1" ht="16.5" customHeight="1">
      <c r="B167" s="30"/>
      <c r="C167" s="188" t="s">
        <v>72</v>
      </c>
      <c r="D167" s="188" t="s">
        <v>118</v>
      </c>
      <c r="E167" s="189" t="s">
        <v>405</v>
      </c>
      <c r="F167" s="190" t="s">
        <v>406</v>
      </c>
      <c r="G167" s="191" t="s">
        <v>216</v>
      </c>
      <c r="H167" s="192">
        <v>540</v>
      </c>
      <c r="I167" s="193"/>
      <c r="J167" s="194">
        <f t="shared" si="30"/>
        <v>0</v>
      </c>
      <c r="K167" s="190" t="s">
        <v>1</v>
      </c>
      <c r="L167" s="34"/>
      <c r="M167" s="195" t="s">
        <v>1</v>
      </c>
      <c r="N167" s="196" t="s">
        <v>37</v>
      </c>
      <c r="O167" s="62"/>
      <c r="P167" s="197">
        <f t="shared" si="31"/>
        <v>0</v>
      </c>
      <c r="Q167" s="197">
        <v>0</v>
      </c>
      <c r="R167" s="197">
        <f t="shared" si="32"/>
        <v>0</v>
      </c>
      <c r="S167" s="197">
        <v>0</v>
      </c>
      <c r="T167" s="198">
        <f t="shared" si="33"/>
        <v>0</v>
      </c>
      <c r="AR167" s="199" t="s">
        <v>122</v>
      </c>
      <c r="AT167" s="199" t="s">
        <v>118</v>
      </c>
      <c r="AU167" s="199" t="s">
        <v>82</v>
      </c>
      <c r="AY167" s="13" t="s">
        <v>116</v>
      </c>
      <c r="BE167" s="200">
        <f t="shared" si="34"/>
        <v>0</v>
      </c>
      <c r="BF167" s="200">
        <f t="shared" si="35"/>
        <v>0</v>
      </c>
      <c r="BG167" s="200">
        <f t="shared" si="36"/>
        <v>0</v>
      </c>
      <c r="BH167" s="200">
        <f t="shared" si="37"/>
        <v>0</v>
      </c>
      <c r="BI167" s="200">
        <f t="shared" si="38"/>
        <v>0</v>
      </c>
      <c r="BJ167" s="13" t="s">
        <v>80</v>
      </c>
      <c r="BK167" s="200">
        <f t="shared" si="39"/>
        <v>0</v>
      </c>
      <c r="BL167" s="13" t="s">
        <v>122</v>
      </c>
      <c r="BM167" s="199" t="s">
        <v>245</v>
      </c>
    </row>
    <row r="168" spans="2:65" s="1" customFormat="1" ht="16.5" customHeight="1">
      <c r="B168" s="30"/>
      <c r="C168" s="188" t="s">
        <v>72</v>
      </c>
      <c r="D168" s="188" t="s">
        <v>118</v>
      </c>
      <c r="E168" s="189" t="s">
        <v>374</v>
      </c>
      <c r="F168" s="190" t="s">
        <v>375</v>
      </c>
      <c r="G168" s="191" t="s">
        <v>376</v>
      </c>
      <c r="H168" s="192">
        <v>0</v>
      </c>
      <c r="I168" s="193"/>
      <c r="J168" s="194">
        <f t="shared" si="30"/>
        <v>0</v>
      </c>
      <c r="K168" s="190" t="s">
        <v>1</v>
      </c>
      <c r="L168" s="34"/>
      <c r="M168" s="195" t="s">
        <v>1</v>
      </c>
      <c r="N168" s="196" t="s">
        <v>37</v>
      </c>
      <c r="O168" s="62"/>
      <c r="P168" s="197">
        <f t="shared" si="31"/>
        <v>0</v>
      </c>
      <c r="Q168" s="197">
        <v>0</v>
      </c>
      <c r="R168" s="197">
        <f t="shared" si="32"/>
        <v>0</v>
      </c>
      <c r="S168" s="197">
        <v>0</v>
      </c>
      <c r="T168" s="198">
        <f t="shared" si="33"/>
        <v>0</v>
      </c>
      <c r="AR168" s="199" t="s">
        <v>122</v>
      </c>
      <c r="AT168" s="199" t="s">
        <v>118</v>
      </c>
      <c r="AU168" s="199" t="s">
        <v>82</v>
      </c>
      <c r="AY168" s="13" t="s">
        <v>116</v>
      </c>
      <c r="BE168" s="200">
        <f t="shared" si="34"/>
        <v>0</v>
      </c>
      <c r="BF168" s="200">
        <f t="shared" si="35"/>
        <v>0</v>
      </c>
      <c r="BG168" s="200">
        <f t="shared" si="36"/>
        <v>0</v>
      </c>
      <c r="BH168" s="200">
        <f t="shared" si="37"/>
        <v>0</v>
      </c>
      <c r="BI168" s="200">
        <f t="shared" si="38"/>
        <v>0</v>
      </c>
      <c r="BJ168" s="13" t="s">
        <v>80</v>
      </c>
      <c r="BK168" s="200">
        <f t="shared" si="39"/>
        <v>0</v>
      </c>
      <c r="BL168" s="13" t="s">
        <v>122</v>
      </c>
      <c r="BM168" s="199" t="s">
        <v>248</v>
      </c>
    </row>
    <row r="169" spans="2:65" s="1" customFormat="1" ht="16.5" customHeight="1">
      <c r="B169" s="30"/>
      <c r="C169" s="188" t="s">
        <v>72</v>
      </c>
      <c r="D169" s="188" t="s">
        <v>118</v>
      </c>
      <c r="E169" s="189" t="s">
        <v>407</v>
      </c>
      <c r="F169" s="190" t="s">
        <v>408</v>
      </c>
      <c r="G169" s="191" t="s">
        <v>216</v>
      </c>
      <c r="H169" s="192">
        <v>410.5</v>
      </c>
      <c r="I169" s="193"/>
      <c r="J169" s="194">
        <f t="shared" si="30"/>
        <v>0</v>
      </c>
      <c r="K169" s="190" t="s">
        <v>1</v>
      </c>
      <c r="L169" s="34"/>
      <c r="M169" s="195" t="s">
        <v>1</v>
      </c>
      <c r="N169" s="196" t="s">
        <v>37</v>
      </c>
      <c r="O169" s="62"/>
      <c r="P169" s="197">
        <f t="shared" si="31"/>
        <v>0</v>
      </c>
      <c r="Q169" s="197">
        <v>0</v>
      </c>
      <c r="R169" s="197">
        <f t="shared" si="32"/>
        <v>0</v>
      </c>
      <c r="S169" s="197">
        <v>0</v>
      </c>
      <c r="T169" s="198">
        <f t="shared" si="33"/>
        <v>0</v>
      </c>
      <c r="AR169" s="199" t="s">
        <v>122</v>
      </c>
      <c r="AT169" s="199" t="s">
        <v>118</v>
      </c>
      <c r="AU169" s="199" t="s">
        <v>82</v>
      </c>
      <c r="AY169" s="13" t="s">
        <v>116</v>
      </c>
      <c r="BE169" s="200">
        <f t="shared" si="34"/>
        <v>0</v>
      </c>
      <c r="BF169" s="200">
        <f t="shared" si="35"/>
        <v>0</v>
      </c>
      <c r="BG169" s="200">
        <f t="shared" si="36"/>
        <v>0</v>
      </c>
      <c r="BH169" s="200">
        <f t="shared" si="37"/>
        <v>0</v>
      </c>
      <c r="BI169" s="200">
        <f t="shared" si="38"/>
        <v>0</v>
      </c>
      <c r="BJ169" s="13" t="s">
        <v>80</v>
      </c>
      <c r="BK169" s="200">
        <f t="shared" si="39"/>
        <v>0</v>
      </c>
      <c r="BL169" s="13" t="s">
        <v>122</v>
      </c>
      <c r="BM169" s="199" t="s">
        <v>252</v>
      </c>
    </row>
    <row r="170" spans="2:65" s="1" customFormat="1" ht="24" customHeight="1">
      <c r="B170" s="30"/>
      <c r="C170" s="188" t="s">
        <v>72</v>
      </c>
      <c r="D170" s="188" t="s">
        <v>118</v>
      </c>
      <c r="E170" s="189" t="s">
        <v>409</v>
      </c>
      <c r="F170" s="190" t="s">
        <v>410</v>
      </c>
      <c r="G170" s="191" t="s">
        <v>216</v>
      </c>
      <c r="H170" s="192">
        <v>52</v>
      </c>
      <c r="I170" s="193"/>
      <c r="J170" s="194">
        <f t="shared" si="30"/>
        <v>0</v>
      </c>
      <c r="K170" s="190" t="s">
        <v>1</v>
      </c>
      <c r="L170" s="34"/>
      <c r="M170" s="195" t="s">
        <v>1</v>
      </c>
      <c r="N170" s="196" t="s">
        <v>37</v>
      </c>
      <c r="O170" s="62"/>
      <c r="P170" s="197">
        <f t="shared" si="31"/>
        <v>0</v>
      </c>
      <c r="Q170" s="197">
        <v>0</v>
      </c>
      <c r="R170" s="197">
        <f t="shared" si="32"/>
        <v>0</v>
      </c>
      <c r="S170" s="197">
        <v>0</v>
      </c>
      <c r="T170" s="198">
        <f t="shared" si="33"/>
        <v>0</v>
      </c>
      <c r="AR170" s="199" t="s">
        <v>122</v>
      </c>
      <c r="AT170" s="199" t="s">
        <v>118</v>
      </c>
      <c r="AU170" s="199" t="s">
        <v>82</v>
      </c>
      <c r="AY170" s="13" t="s">
        <v>116</v>
      </c>
      <c r="BE170" s="200">
        <f t="shared" si="34"/>
        <v>0</v>
      </c>
      <c r="BF170" s="200">
        <f t="shared" si="35"/>
        <v>0</v>
      </c>
      <c r="BG170" s="200">
        <f t="shared" si="36"/>
        <v>0</v>
      </c>
      <c r="BH170" s="200">
        <f t="shared" si="37"/>
        <v>0</v>
      </c>
      <c r="BI170" s="200">
        <f t="shared" si="38"/>
        <v>0</v>
      </c>
      <c r="BJ170" s="13" t="s">
        <v>80</v>
      </c>
      <c r="BK170" s="200">
        <f t="shared" si="39"/>
        <v>0</v>
      </c>
      <c r="BL170" s="13" t="s">
        <v>122</v>
      </c>
      <c r="BM170" s="199" t="s">
        <v>411</v>
      </c>
    </row>
    <row r="171" spans="2:65" s="11" customFormat="1" ht="22.9" customHeight="1">
      <c r="B171" s="172"/>
      <c r="C171" s="173"/>
      <c r="D171" s="174" t="s">
        <v>71</v>
      </c>
      <c r="E171" s="186" t="s">
        <v>296</v>
      </c>
      <c r="F171" s="186" t="s">
        <v>240</v>
      </c>
      <c r="G171" s="173"/>
      <c r="H171" s="173"/>
      <c r="I171" s="176"/>
      <c r="J171" s="187">
        <f>BK171</f>
        <v>0</v>
      </c>
      <c r="K171" s="173"/>
      <c r="L171" s="178"/>
      <c r="M171" s="179"/>
      <c r="N171" s="180"/>
      <c r="O171" s="180"/>
      <c r="P171" s="181">
        <f>SUM(P172:P173)</f>
        <v>0</v>
      </c>
      <c r="Q171" s="180"/>
      <c r="R171" s="181">
        <f>SUM(R172:R173)</f>
        <v>0</v>
      </c>
      <c r="S171" s="180"/>
      <c r="T171" s="182">
        <f>SUM(T172:T173)</f>
        <v>0</v>
      </c>
      <c r="AR171" s="183" t="s">
        <v>80</v>
      </c>
      <c r="AT171" s="184" t="s">
        <v>71</v>
      </c>
      <c r="AU171" s="184" t="s">
        <v>80</v>
      </c>
      <c r="AY171" s="183" t="s">
        <v>116</v>
      </c>
      <c r="BK171" s="185">
        <f>SUM(BK172:BK173)</f>
        <v>0</v>
      </c>
    </row>
    <row r="172" spans="2:65" s="1" customFormat="1" ht="16.5" customHeight="1">
      <c r="B172" s="30"/>
      <c r="C172" s="188" t="s">
        <v>72</v>
      </c>
      <c r="D172" s="188" t="s">
        <v>118</v>
      </c>
      <c r="E172" s="189" t="s">
        <v>412</v>
      </c>
      <c r="F172" s="190" t="s">
        <v>413</v>
      </c>
      <c r="G172" s="191" t="s">
        <v>216</v>
      </c>
      <c r="H172" s="192">
        <v>29.5</v>
      </c>
      <c r="I172" s="193"/>
      <c r="J172" s="194">
        <f>ROUND(I172*H172,2)</f>
        <v>0</v>
      </c>
      <c r="K172" s="190" t="s">
        <v>1</v>
      </c>
      <c r="L172" s="34"/>
      <c r="M172" s="195" t="s">
        <v>1</v>
      </c>
      <c r="N172" s="196" t="s">
        <v>37</v>
      </c>
      <c r="O172" s="62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AR172" s="199" t="s">
        <v>122</v>
      </c>
      <c r="AT172" s="199" t="s">
        <v>118</v>
      </c>
      <c r="AU172" s="199" t="s">
        <v>82</v>
      </c>
      <c r="AY172" s="13" t="s">
        <v>116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3" t="s">
        <v>80</v>
      </c>
      <c r="BK172" s="200">
        <f>ROUND(I172*H172,2)</f>
        <v>0</v>
      </c>
      <c r="BL172" s="13" t="s">
        <v>122</v>
      </c>
      <c r="BM172" s="199" t="s">
        <v>257</v>
      </c>
    </row>
    <row r="173" spans="2:65" s="1" customFormat="1" ht="16.5" customHeight="1">
      <c r="B173" s="30"/>
      <c r="C173" s="188" t="s">
        <v>72</v>
      </c>
      <c r="D173" s="188" t="s">
        <v>118</v>
      </c>
      <c r="E173" s="189" t="s">
        <v>414</v>
      </c>
      <c r="F173" s="190" t="s">
        <v>415</v>
      </c>
      <c r="G173" s="191" t="s">
        <v>121</v>
      </c>
      <c r="H173" s="192">
        <v>88.5</v>
      </c>
      <c r="I173" s="193"/>
      <c r="J173" s="194">
        <f>ROUND(I173*H173,2)</f>
        <v>0</v>
      </c>
      <c r="K173" s="190" t="s">
        <v>1</v>
      </c>
      <c r="L173" s="34"/>
      <c r="M173" s="195" t="s">
        <v>1</v>
      </c>
      <c r="N173" s="196" t="s">
        <v>37</v>
      </c>
      <c r="O173" s="62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AR173" s="199" t="s">
        <v>122</v>
      </c>
      <c r="AT173" s="199" t="s">
        <v>118</v>
      </c>
      <c r="AU173" s="199" t="s">
        <v>82</v>
      </c>
      <c r="AY173" s="13" t="s">
        <v>116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3" t="s">
        <v>80</v>
      </c>
      <c r="BK173" s="200">
        <f>ROUND(I173*H173,2)</f>
        <v>0</v>
      </c>
      <c r="BL173" s="13" t="s">
        <v>122</v>
      </c>
      <c r="BM173" s="199" t="s">
        <v>261</v>
      </c>
    </row>
    <row r="174" spans="2:65" s="11" customFormat="1" ht="22.9" customHeight="1">
      <c r="B174" s="172"/>
      <c r="C174" s="173"/>
      <c r="D174" s="174" t="s">
        <v>71</v>
      </c>
      <c r="E174" s="186" t="s">
        <v>317</v>
      </c>
      <c r="F174" s="186" t="s">
        <v>263</v>
      </c>
      <c r="G174" s="173"/>
      <c r="H174" s="173"/>
      <c r="I174" s="176"/>
      <c r="J174" s="187">
        <f>BK174</f>
        <v>0</v>
      </c>
      <c r="K174" s="173"/>
      <c r="L174" s="178"/>
      <c r="M174" s="179"/>
      <c r="N174" s="180"/>
      <c r="O174" s="180"/>
      <c r="P174" s="181">
        <f>SUM(P175:P181)</f>
        <v>0</v>
      </c>
      <c r="Q174" s="180"/>
      <c r="R174" s="181">
        <f>SUM(R175:R181)</f>
        <v>0</v>
      </c>
      <c r="S174" s="180"/>
      <c r="T174" s="182">
        <f>SUM(T175:T181)</f>
        <v>0</v>
      </c>
      <c r="AR174" s="183" t="s">
        <v>80</v>
      </c>
      <c r="AT174" s="184" t="s">
        <v>71</v>
      </c>
      <c r="AU174" s="184" t="s">
        <v>80</v>
      </c>
      <c r="AY174" s="183" t="s">
        <v>116</v>
      </c>
      <c r="BK174" s="185">
        <f>SUM(BK175:BK181)</f>
        <v>0</v>
      </c>
    </row>
    <row r="175" spans="2:65" s="1" customFormat="1" ht="16.5" customHeight="1">
      <c r="B175" s="30"/>
      <c r="C175" s="188" t="s">
        <v>72</v>
      </c>
      <c r="D175" s="188" t="s">
        <v>118</v>
      </c>
      <c r="E175" s="189" t="s">
        <v>416</v>
      </c>
      <c r="F175" s="190" t="s">
        <v>417</v>
      </c>
      <c r="G175" s="191" t="s">
        <v>216</v>
      </c>
      <c r="H175" s="192">
        <v>44.25</v>
      </c>
      <c r="I175" s="193"/>
      <c r="J175" s="194">
        <f t="shared" ref="J175:J181" si="40">ROUND(I175*H175,2)</f>
        <v>0</v>
      </c>
      <c r="K175" s="190" t="s">
        <v>1</v>
      </c>
      <c r="L175" s="34"/>
      <c r="M175" s="195" t="s">
        <v>1</v>
      </c>
      <c r="N175" s="196" t="s">
        <v>37</v>
      </c>
      <c r="O175" s="62"/>
      <c r="P175" s="197">
        <f t="shared" ref="P175:P181" si="41">O175*H175</f>
        <v>0</v>
      </c>
      <c r="Q175" s="197">
        <v>0</v>
      </c>
      <c r="R175" s="197">
        <f t="shared" ref="R175:R181" si="42">Q175*H175</f>
        <v>0</v>
      </c>
      <c r="S175" s="197">
        <v>0</v>
      </c>
      <c r="T175" s="198">
        <f t="shared" ref="T175:T181" si="43">S175*H175</f>
        <v>0</v>
      </c>
      <c r="AR175" s="199" t="s">
        <v>122</v>
      </c>
      <c r="AT175" s="199" t="s">
        <v>118</v>
      </c>
      <c r="AU175" s="199" t="s">
        <v>82</v>
      </c>
      <c r="AY175" s="13" t="s">
        <v>116</v>
      </c>
      <c r="BE175" s="200">
        <f t="shared" ref="BE175:BE181" si="44">IF(N175="základní",J175,0)</f>
        <v>0</v>
      </c>
      <c r="BF175" s="200">
        <f t="shared" ref="BF175:BF181" si="45">IF(N175="snížená",J175,0)</f>
        <v>0</v>
      </c>
      <c r="BG175" s="200">
        <f t="shared" ref="BG175:BG181" si="46">IF(N175="zákl. přenesená",J175,0)</f>
        <v>0</v>
      </c>
      <c r="BH175" s="200">
        <f t="shared" ref="BH175:BH181" si="47">IF(N175="sníž. přenesená",J175,0)</f>
        <v>0</v>
      </c>
      <c r="BI175" s="200">
        <f t="shared" ref="BI175:BI181" si="48">IF(N175="nulová",J175,0)</f>
        <v>0</v>
      </c>
      <c r="BJ175" s="13" t="s">
        <v>80</v>
      </c>
      <c r="BK175" s="200">
        <f t="shared" ref="BK175:BK181" si="49">ROUND(I175*H175,2)</f>
        <v>0</v>
      </c>
      <c r="BL175" s="13" t="s">
        <v>122</v>
      </c>
      <c r="BM175" s="199" t="s">
        <v>266</v>
      </c>
    </row>
    <row r="176" spans="2:65" s="1" customFormat="1" ht="16.5" customHeight="1">
      <c r="B176" s="30"/>
      <c r="C176" s="188" t="s">
        <v>72</v>
      </c>
      <c r="D176" s="188" t="s">
        <v>118</v>
      </c>
      <c r="E176" s="189" t="s">
        <v>418</v>
      </c>
      <c r="F176" s="190" t="s">
        <v>419</v>
      </c>
      <c r="G176" s="191" t="s">
        <v>216</v>
      </c>
      <c r="H176" s="192">
        <v>44.25</v>
      </c>
      <c r="I176" s="193"/>
      <c r="J176" s="194">
        <f t="shared" si="40"/>
        <v>0</v>
      </c>
      <c r="K176" s="190" t="s">
        <v>1</v>
      </c>
      <c r="L176" s="34"/>
      <c r="M176" s="195" t="s">
        <v>1</v>
      </c>
      <c r="N176" s="196" t="s">
        <v>37</v>
      </c>
      <c r="O176" s="62"/>
      <c r="P176" s="197">
        <f t="shared" si="41"/>
        <v>0</v>
      </c>
      <c r="Q176" s="197">
        <v>0</v>
      </c>
      <c r="R176" s="197">
        <f t="shared" si="42"/>
        <v>0</v>
      </c>
      <c r="S176" s="197">
        <v>0</v>
      </c>
      <c r="T176" s="198">
        <f t="shared" si="43"/>
        <v>0</v>
      </c>
      <c r="AR176" s="199" t="s">
        <v>122</v>
      </c>
      <c r="AT176" s="199" t="s">
        <v>118</v>
      </c>
      <c r="AU176" s="199" t="s">
        <v>82</v>
      </c>
      <c r="AY176" s="13" t="s">
        <v>116</v>
      </c>
      <c r="BE176" s="200">
        <f t="shared" si="44"/>
        <v>0</v>
      </c>
      <c r="BF176" s="200">
        <f t="shared" si="45"/>
        <v>0</v>
      </c>
      <c r="BG176" s="200">
        <f t="shared" si="46"/>
        <v>0</v>
      </c>
      <c r="BH176" s="200">
        <f t="shared" si="47"/>
        <v>0</v>
      </c>
      <c r="BI176" s="200">
        <f t="shared" si="48"/>
        <v>0</v>
      </c>
      <c r="BJ176" s="13" t="s">
        <v>80</v>
      </c>
      <c r="BK176" s="200">
        <f t="shared" si="49"/>
        <v>0</v>
      </c>
      <c r="BL176" s="13" t="s">
        <v>122</v>
      </c>
      <c r="BM176" s="199" t="s">
        <v>270</v>
      </c>
    </row>
    <row r="177" spans="2:65" s="1" customFormat="1" ht="16.5" customHeight="1">
      <c r="B177" s="30"/>
      <c r="C177" s="188" t="s">
        <v>72</v>
      </c>
      <c r="D177" s="188" t="s">
        <v>118</v>
      </c>
      <c r="E177" s="189" t="s">
        <v>420</v>
      </c>
      <c r="F177" s="190" t="s">
        <v>421</v>
      </c>
      <c r="G177" s="191" t="s">
        <v>216</v>
      </c>
      <c r="H177" s="192">
        <v>44.25</v>
      </c>
      <c r="I177" s="193"/>
      <c r="J177" s="194">
        <f t="shared" si="40"/>
        <v>0</v>
      </c>
      <c r="K177" s="190" t="s">
        <v>1</v>
      </c>
      <c r="L177" s="34"/>
      <c r="M177" s="195" t="s">
        <v>1</v>
      </c>
      <c r="N177" s="196" t="s">
        <v>37</v>
      </c>
      <c r="O177" s="62"/>
      <c r="P177" s="197">
        <f t="shared" si="41"/>
        <v>0</v>
      </c>
      <c r="Q177" s="197">
        <v>0</v>
      </c>
      <c r="R177" s="197">
        <f t="shared" si="42"/>
        <v>0</v>
      </c>
      <c r="S177" s="197">
        <v>0</v>
      </c>
      <c r="T177" s="198">
        <f t="shared" si="43"/>
        <v>0</v>
      </c>
      <c r="AR177" s="199" t="s">
        <v>122</v>
      </c>
      <c r="AT177" s="199" t="s">
        <v>118</v>
      </c>
      <c r="AU177" s="199" t="s">
        <v>82</v>
      </c>
      <c r="AY177" s="13" t="s">
        <v>116</v>
      </c>
      <c r="BE177" s="200">
        <f t="shared" si="44"/>
        <v>0</v>
      </c>
      <c r="BF177" s="200">
        <f t="shared" si="45"/>
        <v>0</v>
      </c>
      <c r="BG177" s="200">
        <f t="shared" si="46"/>
        <v>0</v>
      </c>
      <c r="BH177" s="200">
        <f t="shared" si="47"/>
        <v>0</v>
      </c>
      <c r="BI177" s="200">
        <f t="shared" si="48"/>
        <v>0</v>
      </c>
      <c r="BJ177" s="13" t="s">
        <v>80</v>
      </c>
      <c r="BK177" s="200">
        <f t="shared" si="49"/>
        <v>0</v>
      </c>
      <c r="BL177" s="13" t="s">
        <v>122</v>
      </c>
      <c r="BM177" s="199" t="s">
        <v>273</v>
      </c>
    </row>
    <row r="178" spans="2:65" s="1" customFormat="1" ht="16.5" customHeight="1">
      <c r="B178" s="30"/>
      <c r="C178" s="188" t="s">
        <v>72</v>
      </c>
      <c r="D178" s="188" t="s">
        <v>118</v>
      </c>
      <c r="E178" s="189" t="s">
        <v>422</v>
      </c>
      <c r="F178" s="190" t="s">
        <v>423</v>
      </c>
      <c r="G178" s="191" t="s">
        <v>216</v>
      </c>
      <c r="H178" s="192">
        <v>44.25</v>
      </c>
      <c r="I178" s="193"/>
      <c r="J178" s="194">
        <f t="shared" si="40"/>
        <v>0</v>
      </c>
      <c r="K178" s="190" t="s">
        <v>1</v>
      </c>
      <c r="L178" s="34"/>
      <c r="M178" s="195" t="s">
        <v>1</v>
      </c>
      <c r="N178" s="196" t="s">
        <v>37</v>
      </c>
      <c r="O178" s="62"/>
      <c r="P178" s="197">
        <f t="shared" si="41"/>
        <v>0</v>
      </c>
      <c r="Q178" s="197">
        <v>0</v>
      </c>
      <c r="R178" s="197">
        <f t="shared" si="42"/>
        <v>0</v>
      </c>
      <c r="S178" s="197">
        <v>0</v>
      </c>
      <c r="T178" s="198">
        <f t="shared" si="43"/>
        <v>0</v>
      </c>
      <c r="AR178" s="199" t="s">
        <v>122</v>
      </c>
      <c r="AT178" s="199" t="s">
        <v>118</v>
      </c>
      <c r="AU178" s="199" t="s">
        <v>82</v>
      </c>
      <c r="AY178" s="13" t="s">
        <v>116</v>
      </c>
      <c r="BE178" s="200">
        <f t="shared" si="44"/>
        <v>0</v>
      </c>
      <c r="BF178" s="200">
        <f t="shared" si="45"/>
        <v>0</v>
      </c>
      <c r="BG178" s="200">
        <f t="shared" si="46"/>
        <v>0</v>
      </c>
      <c r="BH178" s="200">
        <f t="shared" si="47"/>
        <v>0</v>
      </c>
      <c r="BI178" s="200">
        <f t="shared" si="48"/>
        <v>0</v>
      </c>
      <c r="BJ178" s="13" t="s">
        <v>80</v>
      </c>
      <c r="BK178" s="200">
        <f t="shared" si="49"/>
        <v>0</v>
      </c>
      <c r="BL178" s="13" t="s">
        <v>122</v>
      </c>
      <c r="BM178" s="199" t="s">
        <v>277</v>
      </c>
    </row>
    <row r="179" spans="2:65" s="1" customFormat="1" ht="16.5" customHeight="1">
      <c r="B179" s="30"/>
      <c r="C179" s="188" t="s">
        <v>72</v>
      </c>
      <c r="D179" s="188" t="s">
        <v>118</v>
      </c>
      <c r="E179" s="189" t="s">
        <v>282</v>
      </c>
      <c r="F179" s="190" t="s">
        <v>283</v>
      </c>
      <c r="G179" s="191" t="s">
        <v>216</v>
      </c>
      <c r="H179" s="192">
        <v>23.7</v>
      </c>
      <c r="I179" s="193"/>
      <c r="J179" s="194">
        <f t="shared" si="40"/>
        <v>0</v>
      </c>
      <c r="K179" s="190" t="s">
        <v>1</v>
      </c>
      <c r="L179" s="34"/>
      <c r="M179" s="195" t="s">
        <v>1</v>
      </c>
      <c r="N179" s="196" t="s">
        <v>37</v>
      </c>
      <c r="O179" s="62"/>
      <c r="P179" s="197">
        <f t="shared" si="41"/>
        <v>0</v>
      </c>
      <c r="Q179" s="197">
        <v>0</v>
      </c>
      <c r="R179" s="197">
        <f t="shared" si="42"/>
        <v>0</v>
      </c>
      <c r="S179" s="197">
        <v>0</v>
      </c>
      <c r="T179" s="198">
        <f t="shared" si="43"/>
        <v>0</v>
      </c>
      <c r="AR179" s="199" t="s">
        <v>122</v>
      </c>
      <c r="AT179" s="199" t="s">
        <v>118</v>
      </c>
      <c r="AU179" s="199" t="s">
        <v>82</v>
      </c>
      <c r="AY179" s="13" t="s">
        <v>116</v>
      </c>
      <c r="BE179" s="200">
        <f t="shared" si="44"/>
        <v>0</v>
      </c>
      <c r="BF179" s="200">
        <f t="shared" si="45"/>
        <v>0</v>
      </c>
      <c r="BG179" s="200">
        <f t="shared" si="46"/>
        <v>0</v>
      </c>
      <c r="BH179" s="200">
        <f t="shared" si="47"/>
        <v>0</v>
      </c>
      <c r="BI179" s="200">
        <f t="shared" si="48"/>
        <v>0</v>
      </c>
      <c r="BJ179" s="13" t="s">
        <v>80</v>
      </c>
      <c r="BK179" s="200">
        <f t="shared" si="49"/>
        <v>0</v>
      </c>
      <c r="BL179" s="13" t="s">
        <v>122</v>
      </c>
      <c r="BM179" s="199" t="s">
        <v>280</v>
      </c>
    </row>
    <row r="180" spans="2:65" s="1" customFormat="1" ht="16.5" customHeight="1">
      <c r="B180" s="30"/>
      <c r="C180" s="188" t="s">
        <v>72</v>
      </c>
      <c r="D180" s="188" t="s">
        <v>118</v>
      </c>
      <c r="E180" s="189" t="s">
        <v>290</v>
      </c>
      <c r="F180" s="190" t="s">
        <v>291</v>
      </c>
      <c r="G180" s="191" t="s">
        <v>287</v>
      </c>
      <c r="H180" s="192">
        <v>2</v>
      </c>
      <c r="I180" s="193"/>
      <c r="J180" s="194">
        <f t="shared" si="40"/>
        <v>0</v>
      </c>
      <c r="K180" s="190" t="s">
        <v>1</v>
      </c>
      <c r="L180" s="34"/>
      <c r="M180" s="195" t="s">
        <v>1</v>
      </c>
      <c r="N180" s="196" t="s">
        <v>37</v>
      </c>
      <c r="O180" s="62"/>
      <c r="P180" s="197">
        <f t="shared" si="41"/>
        <v>0</v>
      </c>
      <c r="Q180" s="197">
        <v>0</v>
      </c>
      <c r="R180" s="197">
        <f t="shared" si="42"/>
        <v>0</v>
      </c>
      <c r="S180" s="197">
        <v>0</v>
      </c>
      <c r="T180" s="198">
        <f t="shared" si="43"/>
        <v>0</v>
      </c>
      <c r="AR180" s="199" t="s">
        <v>122</v>
      </c>
      <c r="AT180" s="199" t="s">
        <v>118</v>
      </c>
      <c r="AU180" s="199" t="s">
        <v>82</v>
      </c>
      <c r="AY180" s="13" t="s">
        <v>116</v>
      </c>
      <c r="BE180" s="200">
        <f t="shared" si="44"/>
        <v>0</v>
      </c>
      <c r="BF180" s="200">
        <f t="shared" si="45"/>
        <v>0</v>
      </c>
      <c r="BG180" s="200">
        <f t="shared" si="46"/>
        <v>0</v>
      </c>
      <c r="BH180" s="200">
        <f t="shared" si="47"/>
        <v>0</v>
      </c>
      <c r="BI180" s="200">
        <f t="shared" si="48"/>
        <v>0</v>
      </c>
      <c r="BJ180" s="13" t="s">
        <v>80</v>
      </c>
      <c r="BK180" s="200">
        <f t="shared" si="49"/>
        <v>0</v>
      </c>
      <c r="BL180" s="13" t="s">
        <v>122</v>
      </c>
      <c r="BM180" s="199" t="s">
        <v>284</v>
      </c>
    </row>
    <row r="181" spans="2:65" s="1" customFormat="1" ht="16.5" customHeight="1">
      <c r="B181" s="30"/>
      <c r="C181" s="188" t="s">
        <v>72</v>
      </c>
      <c r="D181" s="188" t="s">
        <v>118</v>
      </c>
      <c r="E181" s="189" t="s">
        <v>424</v>
      </c>
      <c r="F181" s="190" t="s">
        <v>425</v>
      </c>
      <c r="G181" s="191" t="s">
        <v>216</v>
      </c>
      <c r="H181" s="192">
        <v>410.5</v>
      </c>
      <c r="I181" s="193"/>
      <c r="J181" s="194">
        <f t="shared" si="40"/>
        <v>0</v>
      </c>
      <c r="K181" s="190" t="s">
        <v>1</v>
      </c>
      <c r="L181" s="34"/>
      <c r="M181" s="195" t="s">
        <v>1</v>
      </c>
      <c r="N181" s="196" t="s">
        <v>37</v>
      </c>
      <c r="O181" s="62"/>
      <c r="P181" s="197">
        <f t="shared" si="41"/>
        <v>0</v>
      </c>
      <c r="Q181" s="197">
        <v>0</v>
      </c>
      <c r="R181" s="197">
        <f t="shared" si="42"/>
        <v>0</v>
      </c>
      <c r="S181" s="197">
        <v>0</v>
      </c>
      <c r="T181" s="198">
        <f t="shared" si="43"/>
        <v>0</v>
      </c>
      <c r="AR181" s="199" t="s">
        <v>122</v>
      </c>
      <c r="AT181" s="199" t="s">
        <v>118</v>
      </c>
      <c r="AU181" s="199" t="s">
        <v>82</v>
      </c>
      <c r="AY181" s="13" t="s">
        <v>116</v>
      </c>
      <c r="BE181" s="200">
        <f t="shared" si="44"/>
        <v>0</v>
      </c>
      <c r="BF181" s="200">
        <f t="shared" si="45"/>
        <v>0</v>
      </c>
      <c r="BG181" s="200">
        <f t="shared" si="46"/>
        <v>0</v>
      </c>
      <c r="BH181" s="200">
        <f t="shared" si="47"/>
        <v>0</v>
      </c>
      <c r="BI181" s="200">
        <f t="shared" si="48"/>
        <v>0</v>
      </c>
      <c r="BJ181" s="13" t="s">
        <v>80</v>
      </c>
      <c r="BK181" s="200">
        <f t="shared" si="49"/>
        <v>0</v>
      </c>
      <c r="BL181" s="13" t="s">
        <v>122</v>
      </c>
      <c r="BM181" s="199" t="s">
        <v>288</v>
      </c>
    </row>
    <row r="182" spans="2:65" s="11" customFormat="1" ht="22.9" customHeight="1">
      <c r="B182" s="172"/>
      <c r="C182" s="173"/>
      <c r="D182" s="174" t="s">
        <v>71</v>
      </c>
      <c r="E182" s="186" t="s">
        <v>426</v>
      </c>
      <c r="F182" s="186" t="s">
        <v>297</v>
      </c>
      <c r="G182" s="173"/>
      <c r="H182" s="173"/>
      <c r="I182" s="176"/>
      <c r="J182" s="187">
        <f>BK182</f>
        <v>0</v>
      </c>
      <c r="K182" s="173"/>
      <c r="L182" s="178"/>
      <c r="M182" s="179"/>
      <c r="N182" s="180"/>
      <c r="O182" s="180"/>
      <c r="P182" s="181">
        <f>SUM(P183:P187)</f>
        <v>0</v>
      </c>
      <c r="Q182" s="180"/>
      <c r="R182" s="181">
        <f>SUM(R183:R187)</f>
        <v>0</v>
      </c>
      <c r="S182" s="180"/>
      <c r="T182" s="182">
        <f>SUM(T183:T187)</f>
        <v>0</v>
      </c>
      <c r="AR182" s="183" t="s">
        <v>80</v>
      </c>
      <c r="AT182" s="184" t="s">
        <v>71</v>
      </c>
      <c r="AU182" s="184" t="s">
        <v>80</v>
      </c>
      <c r="AY182" s="183" t="s">
        <v>116</v>
      </c>
      <c r="BK182" s="185">
        <f>SUM(BK183:BK187)</f>
        <v>0</v>
      </c>
    </row>
    <row r="183" spans="2:65" s="1" customFormat="1" ht="16.5" customHeight="1">
      <c r="B183" s="30"/>
      <c r="C183" s="188" t="s">
        <v>72</v>
      </c>
      <c r="D183" s="188" t="s">
        <v>118</v>
      </c>
      <c r="E183" s="189" t="s">
        <v>299</v>
      </c>
      <c r="F183" s="190" t="s">
        <v>300</v>
      </c>
      <c r="G183" s="191" t="s">
        <v>216</v>
      </c>
      <c r="H183" s="192">
        <v>948</v>
      </c>
      <c r="I183" s="193"/>
      <c r="J183" s="194">
        <f>ROUND(I183*H183,2)</f>
        <v>0</v>
      </c>
      <c r="K183" s="190" t="s">
        <v>1</v>
      </c>
      <c r="L183" s="34"/>
      <c r="M183" s="195" t="s">
        <v>1</v>
      </c>
      <c r="N183" s="196" t="s">
        <v>37</v>
      </c>
      <c r="O183" s="62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AR183" s="199" t="s">
        <v>122</v>
      </c>
      <c r="AT183" s="199" t="s">
        <v>118</v>
      </c>
      <c r="AU183" s="199" t="s">
        <v>82</v>
      </c>
      <c r="AY183" s="13" t="s">
        <v>116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3" t="s">
        <v>80</v>
      </c>
      <c r="BK183" s="200">
        <f>ROUND(I183*H183,2)</f>
        <v>0</v>
      </c>
      <c r="BL183" s="13" t="s">
        <v>122</v>
      </c>
      <c r="BM183" s="199" t="s">
        <v>292</v>
      </c>
    </row>
    <row r="184" spans="2:65" s="1" customFormat="1" ht="16.5" customHeight="1">
      <c r="B184" s="30"/>
      <c r="C184" s="188" t="s">
        <v>72</v>
      </c>
      <c r="D184" s="188" t="s">
        <v>118</v>
      </c>
      <c r="E184" s="189" t="s">
        <v>302</v>
      </c>
      <c r="F184" s="190" t="s">
        <v>303</v>
      </c>
      <c r="G184" s="191" t="s">
        <v>304</v>
      </c>
      <c r="H184" s="192">
        <v>60</v>
      </c>
      <c r="I184" s="193"/>
      <c r="J184" s="194">
        <f>ROUND(I184*H184,2)</f>
        <v>0</v>
      </c>
      <c r="K184" s="190" t="s">
        <v>1</v>
      </c>
      <c r="L184" s="34"/>
      <c r="M184" s="195" t="s">
        <v>1</v>
      </c>
      <c r="N184" s="196" t="s">
        <v>37</v>
      </c>
      <c r="O184" s="62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AR184" s="199" t="s">
        <v>122</v>
      </c>
      <c r="AT184" s="199" t="s">
        <v>118</v>
      </c>
      <c r="AU184" s="199" t="s">
        <v>82</v>
      </c>
      <c r="AY184" s="13" t="s">
        <v>116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3" t="s">
        <v>80</v>
      </c>
      <c r="BK184" s="200">
        <f>ROUND(I184*H184,2)</f>
        <v>0</v>
      </c>
      <c r="BL184" s="13" t="s">
        <v>122</v>
      </c>
      <c r="BM184" s="199" t="s">
        <v>295</v>
      </c>
    </row>
    <row r="185" spans="2:65" s="1" customFormat="1" ht="16.5" customHeight="1">
      <c r="B185" s="30"/>
      <c r="C185" s="188" t="s">
        <v>72</v>
      </c>
      <c r="D185" s="188" t="s">
        <v>118</v>
      </c>
      <c r="E185" s="189" t="s">
        <v>307</v>
      </c>
      <c r="F185" s="190" t="s">
        <v>308</v>
      </c>
      <c r="G185" s="191" t="s">
        <v>216</v>
      </c>
      <c r="H185" s="192">
        <v>948</v>
      </c>
      <c r="I185" s="193"/>
      <c r="J185" s="194">
        <f>ROUND(I185*H185,2)</f>
        <v>0</v>
      </c>
      <c r="K185" s="190" t="s">
        <v>1</v>
      </c>
      <c r="L185" s="34"/>
      <c r="M185" s="195" t="s">
        <v>1</v>
      </c>
      <c r="N185" s="196" t="s">
        <v>37</v>
      </c>
      <c r="O185" s="62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AR185" s="199" t="s">
        <v>122</v>
      </c>
      <c r="AT185" s="199" t="s">
        <v>118</v>
      </c>
      <c r="AU185" s="199" t="s">
        <v>82</v>
      </c>
      <c r="AY185" s="13" t="s">
        <v>116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3" t="s">
        <v>80</v>
      </c>
      <c r="BK185" s="200">
        <f>ROUND(I185*H185,2)</f>
        <v>0</v>
      </c>
      <c r="BL185" s="13" t="s">
        <v>122</v>
      </c>
      <c r="BM185" s="199" t="s">
        <v>301</v>
      </c>
    </row>
    <row r="186" spans="2:65" s="1" customFormat="1" ht="16.5" customHeight="1">
      <c r="B186" s="30"/>
      <c r="C186" s="188" t="s">
        <v>72</v>
      </c>
      <c r="D186" s="188" t="s">
        <v>118</v>
      </c>
      <c r="E186" s="189" t="s">
        <v>310</v>
      </c>
      <c r="F186" s="190" t="s">
        <v>311</v>
      </c>
      <c r="G186" s="191" t="s">
        <v>304</v>
      </c>
      <c r="H186" s="192">
        <v>60</v>
      </c>
      <c r="I186" s="193"/>
      <c r="J186" s="194">
        <f>ROUND(I186*H186,2)</f>
        <v>0</v>
      </c>
      <c r="K186" s="190" t="s">
        <v>1</v>
      </c>
      <c r="L186" s="34"/>
      <c r="M186" s="195" t="s">
        <v>1</v>
      </c>
      <c r="N186" s="196" t="s">
        <v>37</v>
      </c>
      <c r="O186" s="62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AR186" s="199" t="s">
        <v>122</v>
      </c>
      <c r="AT186" s="199" t="s">
        <v>118</v>
      </c>
      <c r="AU186" s="199" t="s">
        <v>82</v>
      </c>
      <c r="AY186" s="13" t="s">
        <v>116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3" t="s">
        <v>80</v>
      </c>
      <c r="BK186" s="200">
        <f>ROUND(I186*H186,2)</f>
        <v>0</v>
      </c>
      <c r="BL186" s="13" t="s">
        <v>122</v>
      </c>
      <c r="BM186" s="199" t="s">
        <v>305</v>
      </c>
    </row>
    <row r="187" spans="2:65" s="1" customFormat="1" ht="16.5" customHeight="1">
      <c r="B187" s="30"/>
      <c r="C187" s="188" t="s">
        <v>72</v>
      </c>
      <c r="D187" s="188" t="s">
        <v>118</v>
      </c>
      <c r="E187" s="189" t="s">
        <v>314</v>
      </c>
      <c r="F187" s="190" t="s">
        <v>315</v>
      </c>
      <c r="G187" s="191" t="s">
        <v>216</v>
      </c>
      <c r="H187" s="192">
        <v>948</v>
      </c>
      <c r="I187" s="193"/>
      <c r="J187" s="194">
        <f>ROUND(I187*H187,2)</f>
        <v>0</v>
      </c>
      <c r="K187" s="190" t="s">
        <v>1</v>
      </c>
      <c r="L187" s="34"/>
      <c r="M187" s="195" t="s">
        <v>1</v>
      </c>
      <c r="N187" s="196" t="s">
        <v>37</v>
      </c>
      <c r="O187" s="62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AR187" s="199" t="s">
        <v>122</v>
      </c>
      <c r="AT187" s="199" t="s">
        <v>118</v>
      </c>
      <c r="AU187" s="199" t="s">
        <v>82</v>
      </c>
      <c r="AY187" s="13" t="s">
        <v>116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3" t="s">
        <v>80</v>
      </c>
      <c r="BK187" s="200">
        <f>ROUND(I187*H187,2)</f>
        <v>0</v>
      </c>
      <c r="BL187" s="13" t="s">
        <v>122</v>
      </c>
      <c r="BM187" s="199" t="s">
        <v>309</v>
      </c>
    </row>
    <row r="188" spans="2:65" s="11" customFormat="1" ht="22.9" customHeight="1">
      <c r="B188" s="172"/>
      <c r="C188" s="173"/>
      <c r="D188" s="174" t="s">
        <v>71</v>
      </c>
      <c r="E188" s="186" t="s">
        <v>427</v>
      </c>
      <c r="F188" s="186" t="s">
        <v>318</v>
      </c>
      <c r="G188" s="173"/>
      <c r="H188" s="173"/>
      <c r="I188" s="176"/>
      <c r="J188" s="187">
        <f>BK188</f>
        <v>0</v>
      </c>
      <c r="K188" s="173"/>
      <c r="L188" s="178"/>
      <c r="M188" s="179"/>
      <c r="N188" s="180"/>
      <c r="O188" s="180"/>
      <c r="P188" s="181">
        <f>SUM(P189:P196)</f>
        <v>0</v>
      </c>
      <c r="Q188" s="180"/>
      <c r="R188" s="181">
        <f>SUM(R189:R196)</f>
        <v>0</v>
      </c>
      <c r="S188" s="180"/>
      <c r="T188" s="182">
        <f>SUM(T189:T196)</f>
        <v>0</v>
      </c>
      <c r="AR188" s="183" t="s">
        <v>80</v>
      </c>
      <c r="AT188" s="184" t="s">
        <v>71</v>
      </c>
      <c r="AU188" s="184" t="s">
        <v>80</v>
      </c>
      <c r="AY188" s="183" t="s">
        <v>116</v>
      </c>
      <c r="BK188" s="185">
        <f>SUM(BK189:BK196)</f>
        <v>0</v>
      </c>
    </row>
    <row r="189" spans="2:65" s="1" customFormat="1" ht="16.5" customHeight="1">
      <c r="B189" s="30"/>
      <c r="C189" s="188" t="s">
        <v>72</v>
      </c>
      <c r="D189" s="188" t="s">
        <v>118</v>
      </c>
      <c r="E189" s="189" t="s">
        <v>319</v>
      </c>
      <c r="F189" s="190" t="s">
        <v>320</v>
      </c>
      <c r="G189" s="191" t="s">
        <v>121</v>
      </c>
      <c r="H189" s="192">
        <v>412.7</v>
      </c>
      <c r="I189" s="193"/>
      <c r="J189" s="194">
        <f t="shared" ref="J189:J196" si="50">ROUND(I189*H189,2)</f>
        <v>0</v>
      </c>
      <c r="K189" s="190" t="s">
        <v>1</v>
      </c>
      <c r="L189" s="34"/>
      <c r="M189" s="195" t="s">
        <v>1</v>
      </c>
      <c r="N189" s="196" t="s">
        <v>37</v>
      </c>
      <c r="O189" s="62"/>
      <c r="P189" s="197">
        <f t="shared" ref="P189:P196" si="51">O189*H189</f>
        <v>0</v>
      </c>
      <c r="Q189" s="197">
        <v>0</v>
      </c>
      <c r="R189" s="197">
        <f t="shared" ref="R189:R196" si="52">Q189*H189</f>
        <v>0</v>
      </c>
      <c r="S189" s="197">
        <v>0</v>
      </c>
      <c r="T189" s="198">
        <f t="shared" ref="T189:T196" si="53">S189*H189</f>
        <v>0</v>
      </c>
      <c r="AR189" s="199" t="s">
        <v>122</v>
      </c>
      <c r="AT189" s="199" t="s">
        <v>118</v>
      </c>
      <c r="AU189" s="199" t="s">
        <v>82</v>
      </c>
      <c r="AY189" s="13" t="s">
        <v>116</v>
      </c>
      <c r="BE189" s="200">
        <f t="shared" ref="BE189:BE196" si="54">IF(N189="základní",J189,0)</f>
        <v>0</v>
      </c>
      <c r="BF189" s="200">
        <f t="shared" ref="BF189:BF196" si="55">IF(N189="snížená",J189,0)</f>
        <v>0</v>
      </c>
      <c r="BG189" s="200">
        <f t="shared" ref="BG189:BG196" si="56">IF(N189="zákl. přenesená",J189,0)</f>
        <v>0</v>
      </c>
      <c r="BH189" s="200">
        <f t="shared" ref="BH189:BH196" si="57">IF(N189="sníž. přenesená",J189,0)</f>
        <v>0</v>
      </c>
      <c r="BI189" s="200">
        <f t="shared" ref="BI189:BI196" si="58">IF(N189="nulová",J189,0)</f>
        <v>0</v>
      </c>
      <c r="BJ189" s="13" t="s">
        <v>80</v>
      </c>
      <c r="BK189" s="200">
        <f t="shared" ref="BK189:BK196" si="59">ROUND(I189*H189,2)</f>
        <v>0</v>
      </c>
      <c r="BL189" s="13" t="s">
        <v>122</v>
      </c>
      <c r="BM189" s="199" t="s">
        <v>312</v>
      </c>
    </row>
    <row r="190" spans="2:65" s="1" customFormat="1" ht="16.5" customHeight="1">
      <c r="B190" s="30"/>
      <c r="C190" s="188" t="s">
        <v>72</v>
      </c>
      <c r="D190" s="188" t="s">
        <v>118</v>
      </c>
      <c r="E190" s="189" t="s">
        <v>428</v>
      </c>
      <c r="F190" s="190" t="s">
        <v>429</v>
      </c>
      <c r="G190" s="191" t="s">
        <v>216</v>
      </c>
      <c r="H190" s="192">
        <v>679</v>
      </c>
      <c r="I190" s="193"/>
      <c r="J190" s="194">
        <f t="shared" si="50"/>
        <v>0</v>
      </c>
      <c r="K190" s="190" t="s">
        <v>1</v>
      </c>
      <c r="L190" s="34"/>
      <c r="M190" s="195" t="s">
        <v>1</v>
      </c>
      <c r="N190" s="196" t="s">
        <v>37</v>
      </c>
      <c r="O190" s="62"/>
      <c r="P190" s="197">
        <f t="shared" si="51"/>
        <v>0</v>
      </c>
      <c r="Q190" s="197">
        <v>0</v>
      </c>
      <c r="R190" s="197">
        <f t="shared" si="52"/>
        <v>0</v>
      </c>
      <c r="S190" s="197">
        <v>0</v>
      </c>
      <c r="T190" s="198">
        <f t="shared" si="53"/>
        <v>0</v>
      </c>
      <c r="AR190" s="199" t="s">
        <v>122</v>
      </c>
      <c r="AT190" s="199" t="s">
        <v>118</v>
      </c>
      <c r="AU190" s="199" t="s">
        <v>82</v>
      </c>
      <c r="AY190" s="13" t="s">
        <v>116</v>
      </c>
      <c r="BE190" s="200">
        <f t="shared" si="54"/>
        <v>0</v>
      </c>
      <c r="BF190" s="200">
        <f t="shared" si="55"/>
        <v>0</v>
      </c>
      <c r="BG190" s="200">
        <f t="shared" si="56"/>
        <v>0</v>
      </c>
      <c r="BH190" s="200">
        <f t="shared" si="57"/>
        <v>0</v>
      </c>
      <c r="BI190" s="200">
        <f t="shared" si="58"/>
        <v>0</v>
      </c>
      <c r="BJ190" s="13" t="s">
        <v>80</v>
      </c>
      <c r="BK190" s="200">
        <f t="shared" si="59"/>
        <v>0</v>
      </c>
      <c r="BL190" s="13" t="s">
        <v>122</v>
      </c>
      <c r="BM190" s="199" t="s">
        <v>316</v>
      </c>
    </row>
    <row r="191" spans="2:65" s="1" customFormat="1" ht="16.5" customHeight="1">
      <c r="B191" s="30"/>
      <c r="C191" s="188" t="s">
        <v>72</v>
      </c>
      <c r="D191" s="188" t="s">
        <v>118</v>
      </c>
      <c r="E191" s="189" t="s">
        <v>430</v>
      </c>
      <c r="F191" s="190" t="s">
        <v>431</v>
      </c>
      <c r="G191" s="191" t="s">
        <v>216</v>
      </c>
      <c r="H191" s="192">
        <v>410.5</v>
      </c>
      <c r="I191" s="193"/>
      <c r="J191" s="194">
        <f t="shared" si="50"/>
        <v>0</v>
      </c>
      <c r="K191" s="190" t="s">
        <v>1</v>
      </c>
      <c r="L191" s="34"/>
      <c r="M191" s="195" t="s">
        <v>1</v>
      </c>
      <c r="N191" s="196" t="s">
        <v>37</v>
      </c>
      <c r="O191" s="62"/>
      <c r="P191" s="197">
        <f t="shared" si="51"/>
        <v>0</v>
      </c>
      <c r="Q191" s="197">
        <v>0</v>
      </c>
      <c r="R191" s="197">
        <f t="shared" si="52"/>
        <v>0</v>
      </c>
      <c r="S191" s="197">
        <v>0</v>
      </c>
      <c r="T191" s="198">
        <f t="shared" si="53"/>
        <v>0</v>
      </c>
      <c r="AR191" s="199" t="s">
        <v>122</v>
      </c>
      <c r="AT191" s="199" t="s">
        <v>118</v>
      </c>
      <c r="AU191" s="199" t="s">
        <v>82</v>
      </c>
      <c r="AY191" s="13" t="s">
        <v>116</v>
      </c>
      <c r="BE191" s="200">
        <f t="shared" si="54"/>
        <v>0</v>
      </c>
      <c r="BF191" s="200">
        <f t="shared" si="55"/>
        <v>0</v>
      </c>
      <c r="BG191" s="200">
        <f t="shared" si="56"/>
        <v>0</v>
      </c>
      <c r="BH191" s="200">
        <f t="shared" si="57"/>
        <v>0</v>
      </c>
      <c r="BI191" s="200">
        <f t="shared" si="58"/>
        <v>0</v>
      </c>
      <c r="BJ191" s="13" t="s">
        <v>80</v>
      </c>
      <c r="BK191" s="200">
        <f t="shared" si="59"/>
        <v>0</v>
      </c>
      <c r="BL191" s="13" t="s">
        <v>122</v>
      </c>
      <c r="BM191" s="199" t="s">
        <v>321</v>
      </c>
    </row>
    <row r="192" spans="2:65" s="1" customFormat="1" ht="16.5" customHeight="1">
      <c r="B192" s="30"/>
      <c r="C192" s="188" t="s">
        <v>72</v>
      </c>
      <c r="D192" s="188" t="s">
        <v>118</v>
      </c>
      <c r="E192" s="189" t="s">
        <v>432</v>
      </c>
      <c r="F192" s="190" t="s">
        <v>433</v>
      </c>
      <c r="G192" s="191" t="s">
        <v>216</v>
      </c>
      <c r="H192" s="192">
        <v>410.5</v>
      </c>
      <c r="I192" s="193"/>
      <c r="J192" s="194">
        <f t="shared" si="50"/>
        <v>0</v>
      </c>
      <c r="K192" s="190" t="s">
        <v>1</v>
      </c>
      <c r="L192" s="34"/>
      <c r="M192" s="195" t="s">
        <v>1</v>
      </c>
      <c r="N192" s="196" t="s">
        <v>37</v>
      </c>
      <c r="O192" s="62"/>
      <c r="P192" s="197">
        <f t="shared" si="51"/>
        <v>0</v>
      </c>
      <c r="Q192" s="197">
        <v>0</v>
      </c>
      <c r="R192" s="197">
        <f t="shared" si="52"/>
        <v>0</v>
      </c>
      <c r="S192" s="197">
        <v>0</v>
      </c>
      <c r="T192" s="198">
        <f t="shared" si="53"/>
        <v>0</v>
      </c>
      <c r="AR192" s="199" t="s">
        <v>122</v>
      </c>
      <c r="AT192" s="199" t="s">
        <v>118</v>
      </c>
      <c r="AU192" s="199" t="s">
        <v>82</v>
      </c>
      <c r="AY192" s="13" t="s">
        <v>116</v>
      </c>
      <c r="BE192" s="200">
        <f t="shared" si="54"/>
        <v>0</v>
      </c>
      <c r="BF192" s="200">
        <f t="shared" si="55"/>
        <v>0</v>
      </c>
      <c r="BG192" s="200">
        <f t="shared" si="56"/>
        <v>0</v>
      </c>
      <c r="BH192" s="200">
        <f t="shared" si="57"/>
        <v>0</v>
      </c>
      <c r="BI192" s="200">
        <f t="shared" si="58"/>
        <v>0</v>
      </c>
      <c r="BJ192" s="13" t="s">
        <v>80</v>
      </c>
      <c r="BK192" s="200">
        <f t="shared" si="59"/>
        <v>0</v>
      </c>
      <c r="BL192" s="13" t="s">
        <v>122</v>
      </c>
      <c r="BM192" s="199" t="s">
        <v>325</v>
      </c>
    </row>
    <row r="193" spans="2:65" s="1" customFormat="1" ht="16.5" customHeight="1">
      <c r="B193" s="30"/>
      <c r="C193" s="188" t="s">
        <v>72</v>
      </c>
      <c r="D193" s="188" t="s">
        <v>118</v>
      </c>
      <c r="E193" s="189" t="s">
        <v>334</v>
      </c>
      <c r="F193" s="190" t="s">
        <v>335</v>
      </c>
      <c r="G193" s="191" t="s">
        <v>332</v>
      </c>
      <c r="H193" s="192">
        <v>31</v>
      </c>
      <c r="I193" s="193"/>
      <c r="J193" s="194">
        <f t="shared" si="50"/>
        <v>0</v>
      </c>
      <c r="K193" s="190" t="s">
        <v>1</v>
      </c>
      <c r="L193" s="34"/>
      <c r="M193" s="195" t="s">
        <v>1</v>
      </c>
      <c r="N193" s="196" t="s">
        <v>37</v>
      </c>
      <c r="O193" s="62"/>
      <c r="P193" s="197">
        <f t="shared" si="51"/>
        <v>0</v>
      </c>
      <c r="Q193" s="197">
        <v>0</v>
      </c>
      <c r="R193" s="197">
        <f t="shared" si="52"/>
        <v>0</v>
      </c>
      <c r="S193" s="197">
        <v>0</v>
      </c>
      <c r="T193" s="198">
        <f t="shared" si="53"/>
        <v>0</v>
      </c>
      <c r="AR193" s="199" t="s">
        <v>122</v>
      </c>
      <c r="AT193" s="199" t="s">
        <v>118</v>
      </c>
      <c r="AU193" s="199" t="s">
        <v>82</v>
      </c>
      <c r="AY193" s="13" t="s">
        <v>116</v>
      </c>
      <c r="BE193" s="200">
        <f t="shared" si="54"/>
        <v>0</v>
      </c>
      <c r="BF193" s="200">
        <f t="shared" si="55"/>
        <v>0</v>
      </c>
      <c r="BG193" s="200">
        <f t="shared" si="56"/>
        <v>0</v>
      </c>
      <c r="BH193" s="200">
        <f t="shared" si="57"/>
        <v>0</v>
      </c>
      <c r="BI193" s="200">
        <f t="shared" si="58"/>
        <v>0</v>
      </c>
      <c r="BJ193" s="13" t="s">
        <v>80</v>
      </c>
      <c r="BK193" s="200">
        <f t="shared" si="59"/>
        <v>0</v>
      </c>
      <c r="BL193" s="13" t="s">
        <v>122</v>
      </c>
      <c r="BM193" s="199" t="s">
        <v>328</v>
      </c>
    </row>
    <row r="194" spans="2:65" s="1" customFormat="1" ht="16.5" customHeight="1">
      <c r="B194" s="30"/>
      <c r="C194" s="188" t="s">
        <v>72</v>
      </c>
      <c r="D194" s="188" t="s">
        <v>118</v>
      </c>
      <c r="E194" s="189" t="s">
        <v>338</v>
      </c>
      <c r="F194" s="190" t="s">
        <v>339</v>
      </c>
      <c r="G194" s="191" t="s">
        <v>332</v>
      </c>
      <c r="H194" s="192">
        <v>48</v>
      </c>
      <c r="I194" s="193"/>
      <c r="J194" s="194">
        <f t="shared" si="50"/>
        <v>0</v>
      </c>
      <c r="K194" s="190" t="s">
        <v>1</v>
      </c>
      <c r="L194" s="34"/>
      <c r="M194" s="195" t="s">
        <v>1</v>
      </c>
      <c r="N194" s="196" t="s">
        <v>37</v>
      </c>
      <c r="O194" s="62"/>
      <c r="P194" s="197">
        <f t="shared" si="51"/>
        <v>0</v>
      </c>
      <c r="Q194" s="197">
        <v>0</v>
      </c>
      <c r="R194" s="197">
        <f t="shared" si="52"/>
        <v>0</v>
      </c>
      <c r="S194" s="197">
        <v>0</v>
      </c>
      <c r="T194" s="198">
        <f t="shared" si="53"/>
        <v>0</v>
      </c>
      <c r="AR194" s="199" t="s">
        <v>122</v>
      </c>
      <c r="AT194" s="199" t="s">
        <v>118</v>
      </c>
      <c r="AU194" s="199" t="s">
        <v>82</v>
      </c>
      <c r="AY194" s="13" t="s">
        <v>116</v>
      </c>
      <c r="BE194" s="200">
        <f t="shared" si="54"/>
        <v>0</v>
      </c>
      <c r="BF194" s="200">
        <f t="shared" si="55"/>
        <v>0</v>
      </c>
      <c r="BG194" s="200">
        <f t="shared" si="56"/>
        <v>0</v>
      </c>
      <c r="BH194" s="200">
        <f t="shared" si="57"/>
        <v>0</v>
      </c>
      <c r="BI194" s="200">
        <f t="shared" si="58"/>
        <v>0</v>
      </c>
      <c r="BJ194" s="13" t="s">
        <v>80</v>
      </c>
      <c r="BK194" s="200">
        <f t="shared" si="59"/>
        <v>0</v>
      </c>
      <c r="BL194" s="13" t="s">
        <v>122</v>
      </c>
      <c r="BM194" s="199" t="s">
        <v>336</v>
      </c>
    </row>
    <row r="195" spans="2:65" s="1" customFormat="1" ht="16.5" customHeight="1">
      <c r="B195" s="30"/>
      <c r="C195" s="188" t="s">
        <v>72</v>
      </c>
      <c r="D195" s="188" t="s">
        <v>118</v>
      </c>
      <c r="E195" s="189" t="s">
        <v>434</v>
      </c>
      <c r="F195" s="190" t="s">
        <v>342</v>
      </c>
      <c r="G195" s="191" t="s">
        <v>287</v>
      </c>
      <c r="H195" s="192">
        <v>1</v>
      </c>
      <c r="I195" s="193"/>
      <c r="J195" s="194">
        <f t="shared" si="50"/>
        <v>0</v>
      </c>
      <c r="K195" s="190" t="s">
        <v>1</v>
      </c>
      <c r="L195" s="34"/>
      <c r="M195" s="195" t="s">
        <v>1</v>
      </c>
      <c r="N195" s="196" t="s">
        <v>37</v>
      </c>
      <c r="O195" s="62"/>
      <c r="P195" s="197">
        <f t="shared" si="51"/>
        <v>0</v>
      </c>
      <c r="Q195" s="197">
        <v>0</v>
      </c>
      <c r="R195" s="197">
        <f t="shared" si="52"/>
        <v>0</v>
      </c>
      <c r="S195" s="197">
        <v>0</v>
      </c>
      <c r="T195" s="198">
        <f t="shared" si="53"/>
        <v>0</v>
      </c>
      <c r="AR195" s="199" t="s">
        <v>122</v>
      </c>
      <c r="AT195" s="199" t="s">
        <v>118</v>
      </c>
      <c r="AU195" s="199" t="s">
        <v>82</v>
      </c>
      <c r="AY195" s="13" t="s">
        <v>116</v>
      </c>
      <c r="BE195" s="200">
        <f t="shared" si="54"/>
        <v>0</v>
      </c>
      <c r="BF195" s="200">
        <f t="shared" si="55"/>
        <v>0</v>
      </c>
      <c r="BG195" s="200">
        <f t="shared" si="56"/>
        <v>0</v>
      </c>
      <c r="BH195" s="200">
        <f t="shared" si="57"/>
        <v>0</v>
      </c>
      <c r="BI195" s="200">
        <f t="shared" si="58"/>
        <v>0</v>
      </c>
      <c r="BJ195" s="13" t="s">
        <v>80</v>
      </c>
      <c r="BK195" s="200">
        <f t="shared" si="59"/>
        <v>0</v>
      </c>
      <c r="BL195" s="13" t="s">
        <v>122</v>
      </c>
      <c r="BM195" s="199" t="s">
        <v>340</v>
      </c>
    </row>
    <row r="196" spans="2:65" s="1" customFormat="1" ht="16.5" customHeight="1">
      <c r="B196" s="30"/>
      <c r="C196" s="188" t="s">
        <v>72</v>
      </c>
      <c r="D196" s="188" t="s">
        <v>118</v>
      </c>
      <c r="E196" s="189" t="s">
        <v>435</v>
      </c>
      <c r="F196" s="190" t="s">
        <v>318</v>
      </c>
      <c r="G196" s="191" t="s">
        <v>287</v>
      </c>
      <c r="H196" s="192">
        <v>1</v>
      </c>
      <c r="I196" s="193"/>
      <c r="J196" s="194">
        <f t="shared" si="50"/>
        <v>0</v>
      </c>
      <c r="K196" s="190" t="s">
        <v>1</v>
      </c>
      <c r="L196" s="34"/>
      <c r="M196" s="201" t="s">
        <v>1</v>
      </c>
      <c r="N196" s="202" t="s">
        <v>37</v>
      </c>
      <c r="O196" s="203"/>
      <c r="P196" s="204">
        <f t="shared" si="51"/>
        <v>0</v>
      </c>
      <c r="Q196" s="204">
        <v>0</v>
      </c>
      <c r="R196" s="204">
        <f t="shared" si="52"/>
        <v>0</v>
      </c>
      <c r="S196" s="204">
        <v>0</v>
      </c>
      <c r="T196" s="205">
        <f t="shared" si="53"/>
        <v>0</v>
      </c>
      <c r="AR196" s="199" t="s">
        <v>122</v>
      </c>
      <c r="AT196" s="199" t="s">
        <v>118</v>
      </c>
      <c r="AU196" s="199" t="s">
        <v>82</v>
      </c>
      <c r="AY196" s="13" t="s">
        <v>116</v>
      </c>
      <c r="BE196" s="200">
        <f t="shared" si="54"/>
        <v>0</v>
      </c>
      <c r="BF196" s="200">
        <f t="shared" si="55"/>
        <v>0</v>
      </c>
      <c r="BG196" s="200">
        <f t="shared" si="56"/>
        <v>0</v>
      </c>
      <c r="BH196" s="200">
        <f t="shared" si="57"/>
        <v>0</v>
      </c>
      <c r="BI196" s="200">
        <f t="shared" si="58"/>
        <v>0</v>
      </c>
      <c r="BJ196" s="13" t="s">
        <v>80</v>
      </c>
      <c r="BK196" s="200">
        <f t="shared" si="59"/>
        <v>0</v>
      </c>
      <c r="BL196" s="13" t="s">
        <v>122</v>
      </c>
      <c r="BM196" s="199" t="s">
        <v>343</v>
      </c>
    </row>
    <row r="197" spans="2:65" s="1" customFormat="1" ht="6.95" customHeight="1">
      <c r="B197" s="45"/>
      <c r="C197" s="46"/>
      <c r="D197" s="46"/>
      <c r="E197" s="46"/>
      <c r="F197" s="46"/>
      <c r="G197" s="46"/>
      <c r="H197" s="46"/>
      <c r="I197" s="138"/>
      <c r="J197" s="46"/>
      <c r="K197" s="46"/>
      <c r="L197" s="34"/>
    </row>
  </sheetData>
  <sheetProtection algorithmName="SHA-512" hashValue="YVk2IKud2I76PTCO2dNJx5yQJ4LrHpzd1w5Rg0Alw+yxcmJgaqZpYvLASiCZY4Epa42SoPF7RzmgaWbATaSmvQ==" saltValue="tWrTCwNKakCbFHE67Qn8nIX+VqpZfaZK8c2d+okxL9o82Ja35DABoCHCXStiWx60GSp0BjUT76IsUoza0p83/A==" spinCount="100000" sheet="1" objects="1" scenarios="1" formatColumns="0" formatRows="0" autoFilter="0"/>
  <autoFilter ref="C125:K196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2019-017-a - Šikmé střechy</vt:lpstr>
      <vt:lpstr>2019-017-b - Ploché střechy</vt:lpstr>
      <vt:lpstr>'2019-017-a - Šikmé střechy'!Názvy_tisku</vt:lpstr>
      <vt:lpstr>'2019-017-b - Ploché střechy'!Názvy_tisku</vt:lpstr>
      <vt:lpstr>'Rekapitulace stavby'!Názvy_tisku</vt:lpstr>
      <vt:lpstr>'2019-017-a - Šikmé střechy'!Oblast_tisku</vt:lpstr>
      <vt:lpstr>'2019-017-b - Ploché střechy'!Oblast_tisku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Lukáš Beránek</cp:lastModifiedBy>
  <dcterms:created xsi:type="dcterms:W3CDTF">2019-09-09T12:31:33Z</dcterms:created>
  <dcterms:modified xsi:type="dcterms:W3CDTF">2019-09-16T09:00:12Z</dcterms:modified>
</cp:coreProperties>
</file>