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125"/>
  </bookViews>
  <sheets>
    <sheet name="Rekapitulace stavby" sheetId="1" r:id="rId1"/>
    <sheet name="2019-009-a - Revize" sheetId="2" r:id="rId2"/>
  </sheets>
  <definedNames>
    <definedName name="_xlnm._FilterDatabase" localSheetId="1" hidden="1">'2019-009-a - Revize'!$C$97:$K$342</definedName>
    <definedName name="_xlnm.Print_Titles" localSheetId="1">'2019-009-a - Revize'!$97:$97</definedName>
    <definedName name="_xlnm.Print_Titles" localSheetId="0">'Rekapitulace stavby'!$52:$52</definedName>
    <definedName name="_xlnm.Print_Area" localSheetId="1">'2019-009-a - Revize'!$C$4:$J$39,'2019-009-a - Revize'!$C$45:$J$79,'2019-009-a - Revize'!$C$85:$K$342</definedName>
    <definedName name="_xlnm.Print_Area" localSheetId="0">'Rekapitulace stavby'!$D$4:$AO$36,'Rekapitulace stavby'!$C$42:$AQ$56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55" i="1"/>
  <c r="J35" i="2"/>
  <c r="AX55" i="1"/>
  <c r="BI342" i="2"/>
  <c r="BH342" i="2"/>
  <c r="BG342" i="2"/>
  <c r="BF342" i="2"/>
  <c r="T342" i="2"/>
  <c r="R342" i="2"/>
  <c r="P342" i="2"/>
  <c r="BK342" i="2"/>
  <c r="J342" i="2"/>
  <c r="BE342" i="2" s="1"/>
  <c r="BI341" i="2"/>
  <c r="BH341" i="2"/>
  <c r="BG341" i="2"/>
  <c r="BF341" i="2"/>
  <c r="T341" i="2"/>
  <c r="R341" i="2"/>
  <c r="P341" i="2"/>
  <c r="BK341" i="2"/>
  <c r="J341" i="2"/>
  <c r="BE341" i="2"/>
  <c r="BI340" i="2"/>
  <c r="BH340" i="2"/>
  <c r="BG340" i="2"/>
  <c r="BF340" i="2"/>
  <c r="T340" i="2"/>
  <c r="R340" i="2"/>
  <c r="P340" i="2"/>
  <c r="BK340" i="2"/>
  <c r="J340" i="2"/>
  <c r="BE340" i="2" s="1"/>
  <c r="BI339" i="2"/>
  <c r="BH339" i="2"/>
  <c r="BG339" i="2"/>
  <c r="BF339" i="2"/>
  <c r="T339" i="2"/>
  <c r="R339" i="2"/>
  <c r="P339" i="2"/>
  <c r="BK339" i="2"/>
  <c r="J339" i="2"/>
  <c r="BE339" i="2"/>
  <c r="BI338" i="2"/>
  <c r="BH338" i="2"/>
  <c r="BG338" i="2"/>
  <c r="BF338" i="2"/>
  <c r="T338" i="2"/>
  <c r="R338" i="2"/>
  <c r="P338" i="2"/>
  <c r="BK338" i="2"/>
  <c r="J338" i="2"/>
  <c r="BE338" i="2" s="1"/>
  <c r="BI337" i="2"/>
  <c r="BH337" i="2"/>
  <c r="BG337" i="2"/>
  <c r="BF337" i="2"/>
  <c r="T337" i="2"/>
  <c r="R337" i="2"/>
  <c r="P337" i="2"/>
  <c r="BK337" i="2"/>
  <c r="J337" i="2"/>
  <c r="BE337" i="2"/>
  <c r="BI336" i="2"/>
  <c r="BH336" i="2"/>
  <c r="BG336" i="2"/>
  <c r="BF336" i="2"/>
  <c r="T336" i="2"/>
  <c r="R336" i="2"/>
  <c r="P336" i="2"/>
  <c r="BK336" i="2"/>
  <c r="J336" i="2"/>
  <c r="BE336" i="2" s="1"/>
  <c r="BI335" i="2"/>
  <c r="BH335" i="2"/>
  <c r="BG335" i="2"/>
  <c r="BF335" i="2"/>
  <c r="T335" i="2"/>
  <c r="R335" i="2"/>
  <c r="P335" i="2"/>
  <c r="BK335" i="2"/>
  <c r="J335" i="2"/>
  <c r="BE335" i="2"/>
  <c r="BI334" i="2"/>
  <c r="BH334" i="2"/>
  <c r="BG334" i="2"/>
  <c r="BF334" i="2"/>
  <c r="T334" i="2"/>
  <c r="R334" i="2"/>
  <c r="P334" i="2"/>
  <c r="BK334" i="2"/>
  <c r="J334" i="2"/>
  <c r="BE334" i="2" s="1"/>
  <c r="BI333" i="2"/>
  <c r="BH333" i="2"/>
  <c r="BG333" i="2"/>
  <c r="BF333" i="2"/>
  <c r="T333" i="2"/>
  <c r="R333" i="2"/>
  <c r="P333" i="2"/>
  <c r="BK333" i="2"/>
  <c r="J333" i="2"/>
  <c r="BE333" i="2"/>
  <c r="BI332" i="2"/>
  <c r="BH332" i="2"/>
  <c r="BG332" i="2"/>
  <c r="BF332" i="2"/>
  <c r="T332" i="2"/>
  <c r="R332" i="2"/>
  <c r="P332" i="2"/>
  <c r="BK332" i="2"/>
  <c r="J332" i="2"/>
  <c r="BE332" i="2" s="1"/>
  <c r="BI331" i="2"/>
  <c r="BH331" i="2"/>
  <c r="BG331" i="2"/>
  <c r="BF331" i="2"/>
  <c r="T331" i="2"/>
  <c r="R331" i="2"/>
  <c r="P331" i="2"/>
  <c r="BK331" i="2"/>
  <c r="J331" i="2"/>
  <c r="BE331" i="2"/>
  <c r="BI330" i="2"/>
  <c r="BH330" i="2"/>
  <c r="BG330" i="2"/>
  <c r="BF330" i="2"/>
  <c r="T330" i="2"/>
  <c r="R330" i="2"/>
  <c r="P330" i="2"/>
  <c r="BK330" i="2"/>
  <c r="J330" i="2"/>
  <c r="BE330" i="2" s="1"/>
  <c r="BI329" i="2"/>
  <c r="BH329" i="2"/>
  <c r="BG329" i="2"/>
  <c r="BF329" i="2"/>
  <c r="T329" i="2"/>
  <c r="R329" i="2"/>
  <c r="P329" i="2"/>
  <c r="BK329" i="2"/>
  <c r="J329" i="2"/>
  <c r="BE329" i="2"/>
  <c r="BI328" i="2"/>
  <c r="BH328" i="2"/>
  <c r="BG328" i="2"/>
  <c r="BF328" i="2"/>
  <c r="T328" i="2"/>
  <c r="R328" i="2"/>
  <c r="P328" i="2"/>
  <c r="BK328" i="2"/>
  <c r="J328" i="2"/>
  <c r="BE328" i="2" s="1"/>
  <c r="BI327" i="2"/>
  <c r="BH327" i="2"/>
  <c r="BG327" i="2"/>
  <c r="BF327" i="2"/>
  <c r="T327" i="2"/>
  <c r="R327" i="2"/>
  <c r="P327" i="2"/>
  <c r="BK327" i="2"/>
  <c r="J327" i="2"/>
  <c r="BE327" i="2"/>
  <c r="BI326" i="2"/>
  <c r="BH326" i="2"/>
  <c r="BG326" i="2"/>
  <c r="BF326" i="2"/>
  <c r="T326" i="2"/>
  <c r="R326" i="2"/>
  <c r="P326" i="2"/>
  <c r="BK326" i="2"/>
  <c r="J326" i="2"/>
  <c r="BE326" i="2" s="1"/>
  <c r="BI325" i="2"/>
  <c r="BH325" i="2"/>
  <c r="BG325" i="2"/>
  <c r="BF325" i="2"/>
  <c r="T325" i="2"/>
  <c r="R325" i="2"/>
  <c r="P325" i="2"/>
  <c r="BK325" i="2"/>
  <c r="J325" i="2"/>
  <c r="BE325" i="2"/>
  <c r="BI324" i="2"/>
  <c r="BH324" i="2"/>
  <c r="BG324" i="2"/>
  <c r="BF324" i="2"/>
  <c r="T324" i="2"/>
  <c r="R324" i="2"/>
  <c r="P324" i="2"/>
  <c r="BK324" i="2"/>
  <c r="J324" i="2"/>
  <c r="BE324" i="2" s="1"/>
  <c r="BI323" i="2"/>
  <c r="BH323" i="2"/>
  <c r="BG323" i="2"/>
  <c r="BF323" i="2"/>
  <c r="T323" i="2"/>
  <c r="R323" i="2"/>
  <c r="P323" i="2"/>
  <c r="BK323" i="2"/>
  <c r="J323" i="2"/>
  <c r="BE323" i="2"/>
  <c r="BI322" i="2"/>
  <c r="BH322" i="2"/>
  <c r="BG322" i="2"/>
  <c r="BF322" i="2"/>
  <c r="T322" i="2"/>
  <c r="R322" i="2"/>
  <c r="P322" i="2"/>
  <c r="BK322" i="2"/>
  <c r="J322" i="2"/>
  <c r="BE322" i="2" s="1"/>
  <c r="BI321" i="2"/>
  <c r="BH321" i="2"/>
  <c r="BG321" i="2"/>
  <c r="BF321" i="2"/>
  <c r="T321" i="2"/>
  <c r="R321" i="2"/>
  <c r="P321" i="2"/>
  <c r="BK321" i="2"/>
  <c r="J321" i="2"/>
  <c r="BE321" i="2"/>
  <c r="BI320" i="2"/>
  <c r="BH320" i="2"/>
  <c r="BG320" i="2"/>
  <c r="BF320" i="2"/>
  <c r="T320" i="2"/>
  <c r="R320" i="2"/>
  <c r="P320" i="2"/>
  <c r="BK320" i="2"/>
  <c r="J320" i="2"/>
  <c r="BE320" i="2" s="1"/>
  <c r="BI319" i="2"/>
  <c r="BH319" i="2"/>
  <c r="BG319" i="2"/>
  <c r="BF319" i="2"/>
  <c r="T319" i="2"/>
  <c r="R319" i="2"/>
  <c r="P319" i="2"/>
  <c r="BK319" i="2"/>
  <c r="J319" i="2"/>
  <c r="BE319" i="2"/>
  <c r="BI318" i="2"/>
  <c r="BH318" i="2"/>
  <c r="BG318" i="2"/>
  <c r="BF318" i="2"/>
  <c r="T318" i="2"/>
  <c r="T316" i="2" s="1"/>
  <c r="R318" i="2"/>
  <c r="P318" i="2"/>
  <c r="BK318" i="2"/>
  <c r="J318" i="2"/>
  <c r="BE318" i="2" s="1"/>
  <c r="BI317" i="2"/>
  <c r="BH317" i="2"/>
  <c r="BG317" i="2"/>
  <c r="BF317" i="2"/>
  <c r="T317" i="2"/>
  <c r="R317" i="2"/>
  <c r="P317" i="2"/>
  <c r="P316" i="2"/>
  <c r="BK317" i="2"/>
  <c r="J317" i="2"/>
  <c r="BE317" i="2" s="1"/>
  <c r="BI315" i="2"/>
  <c r="BH315" i="2"/>
  <c r="BG315" i="2"/>
  <c r="BF315" i="2"/>
  <c r="T315" i="2"/>
  <c r="R315" i="2"/>
  <c r="P315" i="2"/>
  <c r="BK315" i="2"/>
  <c r="J315" i="2"/>
  <c r="BE315" i="2"/>
  <c r="BI314" i="2"/>
  <c r="BH314" i="2"/>
  <c r="BG314" i="2"/>
  <c r="BF314" i="2"/>
  <c r="T314" i="2"/>
  <c r="R314" i="2"/>
  <c r="P314" i="2"/>
  <c r="BK314" i="2"/>
  <c r="J314" i="2"/>
  <c r="BE314" i="2" s="1"/>
  <c r="BI313" i="2"/>
  <c r="BH313" i="2"/>
  <c r="BG313" i="2"/>
  <c r="BF313" i="2"/>
  <c r="T313" i="2"/>
  <c r="R313" i="2"/>
  <c r="P313" i="2"/>
  <c r="BK313" i="2"/>
  <c r="J313" i="2"/>
  <c r="BE313" i="2"/>
  <c r="BI312" i="2"/>
  <c r="BH312" i="2"/>
  <c r="BG312" i="2"/>
  <c r="BF312" i="2"/>
  <c r="T312" i="2"/>
  <c r="R312" i="2"/>
  <c r="P312" i="2"/>
  <c r="BK312" i="2"/>
  <c r="J312" i="2"/>
  <c r="BE312" i="2" s="1"/>
  <c r="BI311" i="2"/>
  <c r="BH311" i="2"/>
  <c r="BG311" i="2"/>
  <c r="BF311" i="2"/>
  <c r="T311" i="2"/>
  <c r="R311" i="2"/>
  <c r="P311" i="2"/>
  <c r="BK311" i="2"/>
  <c r="J311" i="2"/>
  <c r="BE311" i="2"/>
  <c r="BI310" i="2"/>
  <c r="BH310" i="2"/>
  <c r="BG310" i="2"/>
  <c r="BF310" i="2"/>
  <c r="T310" i="2"/>
  <c r="R310" i="2"/>
  <c r="P310" i="2"/>
  <c r="BK310" i="2"/>
  <c r="J310" i="2"/>
  <c r="BE310" i="2" s="1"/>
  <c r="BI309" i="2"/>
  <c r="BH309" i="2"/>
  <c r="BG309" i="2"/>
  <c r="BF309" i="2"/>
  <c r="T309" i="2"/>
  <c r="R309" i="2"/>
  <c r="R307" i="2" s="1"/>
  <c r="P309" i="2"/>
  <c r="BK309" i="2"/>
  <c r="J309" i="2"/>
  <c r="BE309" i="2"/>
  <c r="BI308" i="2"/>
  <c r="BH308" i="2"/>
  <c r="BG308" i="2"/>
  <c r="BF308" i="2"/>
  <c r="T308" i="2"/>
  <c r="R308" i="2"/>
  <c r="P308" i="2"/>
  <c r="BK308" i="2"/>
  <c r="BK307" i="2"/>
  <c r="J307" i="2" s="1"/>
  <c r="J77" i="2" s="1"/>
  <c r="J308" i="2"/>
  <c r="BE308" i="2"/>
  <c r="BI306" i="2"/>
  <c r="BH306" i="2"/>
  <c r="BG306" i="2"/>
  <c r="BF306" i="2"/>
  <c r="T306" i="2"/>
  <c r="R306" i="2"/>
  <c r="P306" i="2"/>
  <c r="BK306" i="2"/>
  <c r="J306" i="2"/>
  <c r="BE306" i="2" s="1"/>
  <c r="BI305" i="2"/>
  <c r="BH305" i="2"/>
  <c r="BG305" i="2"/>
  <c r="BF305" i="2"/>
  <c r="T305" i="2"/>
  <c r="R305" i="2"/>
  <c r="P305" i="2"/>
  <c r="P298" i="2" s="1"/>
  <c r="BK305" i="2"/>
  <c r="J305" i="2"/>
  <c r="BE305" i="2"/>
  <c r="BI304" i="2"/>
  <c r="BH304" i="2"/>
  <c r="BG304" i="2"/>
  <c r="BF304" i="2"/>
  <c r="T304" i="2"/>
  <c r="R304" i="2"/>
  <c r="P304" i="2"/>
  <c r="BK304" i="2"/>
  <c r="J304" i="2"/>
  <c r="BE304" i="2" s="1"/>
  <c r="BI303" i="2"/>
  <c r="BH303" i="2"/>
  <c r="BG303" i="2"/>
  <c r="BF303" i="2"/>
  <c r="T303" i="2"/>
  <c r="R303" i="2"/>
  <c r="P303" i="2"/>
  <c r="BK303" i="2"/>
  <c r="J303" i="2"/>
  <c r="BE303" i="2"/>
  <c r="BI302" i="2"/>
  <c r="BH302" i="2"/>
  <c r="BG302" i="2"/>
  <c r="BF302" i="2"/>
  <c r="T302" i="2"/>
  <c r="R302" i="2"/>
  <c r="P302" i="2"/>
  <c r="BK302" i="2"/>
  <c r="J302" i="2"/>
  <c r="BE302" i="2" s="1"/>
  <c r="BI301" i="2"/>
  <c r="BH301" i="2"/>
  <c r="BG301" i="2"/>
  <c r="BF301" i="2"/>
  <c r="T301" i="2"/>
  <c r="R301" i="2"/>
  <c r="P301" i="2"/>
  <c r="BK301" i="2"/>
  <c r="J301" i="2"/>
  <c r="BE301" i="2"/>
  <c r="BI300" i="2"/>
  <c r="BH300" i="2"/>
  <c r="BG300" i="2"/>
  <c r="BF300" i="2"/>
  <c r="T300" i="2"/>
  <c r="R300" i="2"/>
  <c r="P300" i="2"/>
  <c r="BK300" i="2"/>
  <c r="J300" i="2"/>
  <c r="BE300" i="2" s="1"/>
  <c r="BI299" i="2"/>
  <c r="BH299" i="2"/>
  <c r="BG299" i="2"/>
  <c r="BF299" i="2"/>
  <c r="T299" i="2"/>
  <c r="T298" i="2"/>
  <c r="R299" i="2"/>
  <c r="P299" i="2"/>
  <c r="BK299" i="2"/>
  <c r="BK298" i="2" s="1"/>
  <c r="J298" i="2" s="1"/>
  <c r="J76" i="2" s="1"/>
  <c r="J299" i="2"/>
  <c r="BE299" i="2"/>
  <c r="BI297" i="2"/>
  <c r="BH297" i="2"/>
  <c r="BG297" i="2"/>
  <c r="BF297" i="2"/>
  <c r="T297" i="2"/>
  <c r="R297" i="2"/>
  <c r="P297" i="2"/>
  <c r="BK297" i="2"/>
  <c r="J297" i="2"/>
  <c r="BE297" i="2"/>
  <c r="BI296" i="2"/>
  <c r="BH296" i="2"/>
  <c r="BG296" i="2"/>
  <c r="BF296" i="2"/>
  <c r="T296" i="2"/>
  <c r="R296" i="2"/>
  <c r="P296" i="2"/>
  <c r="BK296" i="2"/>
  <c r="BK289" i="2" s="1"/>
  <c r="J289" i="2" s="1"/>
  <c r="J75" i="2" s="1"/>
  <c r="J296" i="2"/>
  <c r="BE296" i="2" s="1"/>
  <c r="BI295" i="2"/>
  <c r="BH295" i="2"/>
  <c r="BG295" i="2"/>
  <c r="BF295" i="2"/>
  <c r="T295" i="2"/>
  <c r="R295" i="2"/>
  <c r="P295" i="2"/>
  <c r="BK295" i="2"/>
  <c r="J295" i="2"/>
  <c r="BE295" i="2"/>
  <c r="BI294" i="2"/>
  <c r="BH294" i="2"/>
  <c r="BG294" i="2"/>
  <c r="BF294" i="2"/>
  <c r="T294" i="2"/>
  <c r="R294" i="2"/>
  <c r="P294" i="2"/>
  <c r="BK294" i="2"/>
  <c r="J294" i="2"/>
  <c r="BE294" i="2" s="1"/>
  <c r="BI293" i="2"/>
  <c r="BH293" i="2"/>
  <c r="BG293" i="2"/>
  <c r="BF293" i="2"/>
  <c r="T293" i="2"/>
  <c r="R293" i="2"/>
  <c r="P293" i="2"/>
  <c r="BK293" i="2"/>
  <c r="J293" i="2"/>
  <c r="BE293" i="2"/>
  <c r="BI292" i="2"/>
  <c r="BH292" i="2"/>
  <c r="BG292" i="2"/>
  <c r="BF292" i="2"/>
  <c r="T292" i="2"/>
  <c r="R292" i="2"/>
  <c r="P292" i="2"/>
  <c r="BK292" i="2"/>
  <c r="J292" i="2"/>
  <c r="BE292" i="2" s="1"/>
  <c r="BI291" i="2"/>
  <c r="BH291" i="2"/>
  <c r="BG291" i="2"/>
  <c r="BF291" i="2"/>
  <c r="T291" i="2"/>
  <c r="R291" i="2"/>
  <c r="P291" i="2"/>
  <c r="BK291" i="2"/>
  <c r="J291" i="2"/>
  <c r="BE291" i="2"/>
  <c r="BI290" i="2"/>
  <c r="BH290" i="2"/>
  <c r="BG290" i="2"/>
  <c r="BF290" i="2"/>
  <c r="T290" i="2"/>
  <c r="R290" i="2"/>
  <c r="R289" i="2"/>
  <c r="P290" i="2"/>
  <c r="BK290" i="2"/>
  <c r="J290" i="2"/>
  <c r="BE290" i="2" s="1"/>
  <c r="BI288" i="2"/>
  <c r="BH288" i="2"/>
  <c r="BG288" i="2"/>
  <c r="BF288" i="2"/>
  <c r="T288" i="2"/>
  <c r="R288" i="2"/>
  <c r="P288" i="2"/>
  <c r="BK288" i="2"/>
  <c r="J288" i="2"/>
  <c r="BE288" i="2" s="1"/>
  <c r="BI287" i="2"/>
  <c r="BH287" i="2"/>
  <c r="BG287" i="2"/>
  <c r="BF287" i="2"/>
  <c r="T287" i="2"/>
  <c r="R287" i="2"/>
  <c r="P287" i="2"/>
  <c r="BK287" i="2"/>
  <c r="J287" i="2"/>
  <c r="BE287" i="2"/>
  <c r="BI286" i="2"/>
  <c r="BH286" i="2"/>
  <c r="BG286" i="2"/>
  <c r="BF286" i="2"/>
  <c r="T286" i="2"/>
  <c r="T282" i="2" s="1"/>
  <c r="R286" i="2"/>
  <c r="P286" i="2"/>
  <c r="BK286" i="2"/>
  <c r="J286" i="2"/>
  <c r="BE286" i="2" s="1"/>
  <c r="BI285" i="2"/>
  <c r="BH285" i="2"/>
  <c r="BG285" i="2"/>
  <c r="BF285" i="2"/>
  <c r="T285" i="2"/>
  <c r="R285" i="2"/>
  <c r="P285" i="2"/>
  <c r="BK285" i="2"/>
  <c r="J285" i="2"/>
  <c r="BE285" i="2"/>
  <c r="BI284" i="2"/>
  <c r="BH284" i="2"/>
  <c r="BG284" i="2"/>
  <c r="BF284" i="2"/>
  <c r="T284" i="2"/>
  <c r="R284" i="2"/>
  <c r="P284" i="2"/>
  <c r="BK284" i="2"/>
  <c r="J284" i="2"/>
  <c r="BE284" i="2" s="1"/>
  <c r="BI283" i="2"/>
  <c r="BH283" i="2"/>
  <c r="BG283" i="2"/>
  <c r="BF283" i="2"/>
  <c r="T283" i="2"/>
  <c r="R283" i="2"/>
  <c r="R282" i="2" s="1"/>
  <c r="P283" i="2"/>
  <c r="P282" i="2"/>
  <c r="BK283" i="2"/>
  <c r="J283" i="2"/>
  <c r="BE283" i="2" s="1"/>
  <c r="BI281" i="2"/>
  <c r="BH281" i="2"/>
  <c r="BG281" i="2"/>
  <c r="BF281" i="2"/>
  <c r="T281" i="2"/>
  <c r="R281" i="2"/>
  <c r="P281" i="2"/>
  <c r="BK281" i="2"/>
  <c r="J281" i="2"/>
  <c r="BE281" i="2"/>
  <c r="BI280" i="2"/>
  <c r="BH280" i="2"/>
  <c r="BG280" i="2"/>
  <c r="BF280" i="2"/>
  <c r="T280" i="2"/>
  <c r="R280" i="2"/>
  <c r="P280" i="2"/>
  <c r="BK280" i="2"/>
  <c r="J280" i="2"/>
  <c r="BE280" i="2" s="1"/>
  <c r="BI279" i="2"/>
  <c r="BH279" i="2"/>
  <c r="BG279" i="2"/>
  <c r="BF279" i="2"/>
  <c r="T279" i="2"/>
  <c r="R279" i="2"/>
  <c r="P279" i="2"/>
  <c r="BK279" i="2"/>
  <c r="J279" i="2"/>
  <c r="BE279" i="2"/>
  <c r="BI278" i="2"/>
  <c r="BH278" i="2"/>
  <c r="BG278" i="2"/>
  <c r="BF278" i="2"/>
  <c r="T278" i="2"/>
  <c r="R278" i="2"/>
  <c r="P278" i="2"/>
  <c r="BK278" i="2"/>
  <c r="J278" i="2"/>
  <c r="BE278" i="2" s="1"/>
  <c r="BI277" i="2"/>
  <c r="BH277" i="2"/>
  <c r="BG277" i="2"/>
  <c r="BF277" i="2"/>
  <c r="T277" i="2"/>
  <c r="R277" i="2"/>
  <c r="P277" i="2"/>
  <c r="BK277" i="2"/>
  <c r="J277" i="2"/>
  <c r="BE277" i="2"/>
  <c r="BI276" i="2"/>
  <c r="BH276" i="2"/>
  <c r="BG276" i="2"/>
  <c r="BF276" i="2"/>
  <c r="T276" i="2"/>
  <c r="R276" i="2"/>
  <c r="R275" i="2"/>
  <c r="P276" i="2"/>
  <c r="BK276" i="2"/>
  <c r="BK275" i="2"/>
  <c r="J275" i="2"/>
  <c r="J73" i="2" s="1"/>
  <c r="J276" i="2"/>
  <c r="BE276" i="2"/>
  <c r="BI274" i="2"/>
  <c r="BH274" i="2"/>
  <c r="BG274" i="2"/>
  <c r="BF274" i="2"/>
  <c r="T274" i="2"/>
  <c r="R274" i="2"/>
  <c r="P274" i="2"/>
  <c r="BK274" i="2"/>
  <c r="J274" i="2"/>
  <c r="BE274" i="2" s="1"/>
  <c r="BI273" i="2"/>
  <c r="BH273" i="2"/>
  <c r="BG273" i="2"/>
  <c r="BF273" i="2"/>
  <c r="T273" i="2"/>
  <c r="R273" i="2"/>
  <c r="P273" i="2"/>
  <c r="BK273" i="2"/>
  <c r="J273" i="2"/>
  <c r="BE273" i="2"/>
  <c r="BI272" i="2"/>
  <c r="BH272" i="2"/>
  <c r="BG272" i="2"/>
  <c r="BF272" i="2"/>
  <c r="T272" i="2"/>
  <c r="R272" i="2"/>
  <c r="P272" i="2"/>
  <c r="BK272" i="2"/>
  <c r="J272" i="2"/>
  <c r="BE272" i="2" s="1"/>
  <c r="BI271" i="2"/>
  <c r="BH271" i="2"/>
  <c r="BG271" i="2"/>
  <c r="BF271" i="2"/>
  <c r="T271" i="2"/>
  <c r="R271" i="2"/>
  <c r="P271" i="2"/>
  <c r="BK271" i="2"/>
  <c r="J271" i="2"/>
  <c r="BE271" i="2"/>
  <c r="BI270" i="2"/>
  <c r="BH270" i="2"/>
  <c r="BG270" i="2"/>
  <c r="BF270" i="2"/>
  <c r="T270" i="2"/>
  <c r="R270" i="2"/>
  <c r="P270" i="2"/>
  <c r="BK270" i="2"/>
  <c r="J270" i="2"/>
  <c r="BE270" i="2" s="1"/>
  <c r="BI269" i="2"/>
  <c r="BH269" i="2"/>
  <c r="BG269" i="2"/>
  <c r="BF269" i="2"/>
  <c r="T269" i="2"/>
  <c r="T268" i="2"/>
  <c r="R269" i="2"/>
  <c r="P269" i="2"/>
  <c r="P268" i="2"/>
  <c r="BK269" i="2"/>
  <c r="BK268" i="2" s="1"/>
  <c r="J268" i="2" s="1"/>
  <c r="J72" i="2" s="1"/>
  <c r="J269" i="2"/>
  <c r="BE269" i="2"/>
  <c r="BI267" i="2"/>
  <c r="BH267" i="2"/>
  <c r="BG267" i="2"/>
  <c r="BF267" i="2"/>
  <c r="T267" i="2"/>
  <c r="R267" i="2"/>
  <c r="P267" i="2"/>
  <c r="BK267" i="2"/>
  <c r="J267" i="2"/>
  <c r="BE267" i="2"/>
  <c r="BI266" i="2"/>
  <c r="BH266" i="2"/>
  <c r="BG266" i="2"/>
  <c r="BF266" i="2"/>
  <c r="T266" i="2"/>
  <c r="R266" i="2"/>
  <c r="P266" i="2"/>
  <c r="BK266" i="2"/>
  <c r="J266" i="2"/>
  <c r="BE266" i="2" s="1"/>
  <c r="BI265" i="2"/>
  <c r="BH265" i="2"/>
  <c r="BG265" i="2"/>
  <c r="BF265" i="2"/>
  <c r="T265" i="2"/>
  <c r="R265" i="2"/>
  <c r="P265" i="2"/>
  <c r="BK265" i="2"/>
  <c r="J265" i="2"/>
  <c r="BE265" i="2"/>
  <c r="BI264" i="2"/>
  <c r="BH264" i="2"/>
  <c r="BG264" i="2"/>
  <c r="BF264" i="2"/>
  <c r="T264" i="2"/>
  <c r="R264" i="2"/>
  <c r="P264" i="2"/>
  <c r="BK264" i="2"/>
  <c r="J264" i="2"/>
  <c r="BE264" i="2" s="1"/>
  <c r="BI263" i="2"/>
  <c r="BH263" i="2"/>
  <c r="BG263" i="2"/>
  <c r="BF263" i="2"/>
  <c r="T263" i="2"/>
  <c r="R263" i="2"/>
  <c r="R261" i="2" s="1"/>
  <c r="P263" i="2"/>
  <c r="BK263" i="2"/>
  <c r="J263" i="2"/>
  <c r="BE263" i="2"/>
  <c r="BI262" i="2"/>
  <c r="BH262" i="2"/>
  <c r="BG262" i="2"/>
  <c r="BF262" i="2"/>
  <c r="T262" i="2"/>
  <c r="R262" i="2"/>
  <c r="P262" i="2"/>
  <c r="BK262" i="2"/>
  <c r="BK261" i="2"/>
  <c r="J261" i="2" s="1"/>
  <c r="J71" i="2" s="1"/>
  <c r="J262" i="2"/>
  <c r="BE262" i="2"/>
  <c r="BI260" i="2"/>
  <c r="BH260" i="2"/>
  <c r="BG260" i="2"/>
  <c r="BF260" i="2"/>
  <c r="T260" i="2"/>
  <c r="R260" i="2"/>
  <c r="P260" i="2"/>
  <c r="BK260" i="2"/>
  <c r="J260" i="2"/>
  <c r="BE260" i="2" s="1"/>
  <c r="BI259" i="2"/>
  <c r="BH259" i="2"/>
  <c r="BG259" i="2"/>
  <c r="BF259" i="2"/>
  <c r="T259" i="2"/>
  <c r="R259" i="2"/>
  <c r="P259" i="2"/>
  <c r="BK259" i="2"/>
  <c r="J259" i="2"/>
  <c r="BE259" i="2"/>
  <c r="BI258" i="2"/>
  <c r="BH258" i="2"/>
  <c r="BG258" i="2"/>
  <c r="BF258" i="2"/>
  <c r="T258" i="2"/>
  <c r="R258" i="2"/>
  <c r="P258" i="2"/>
  <c r="BK258" i="2"/>
  <c r="J258" i="2"/>
  <c r="BE258" i="2" s="1"/>
  <c r="BI257" i="2"/>
  <c r="BH257" i="2"/>
  <c r="BG257" i="2"/>
  <c r="BF257" i="2"/>
  <c r="T257" i="2"/>
  <c r="R257" i="2"/>
  <c r="P257" i="2"/>
  <c r="BK257" i="2"/>
  <c r="J257" i="2"/>
  <c r="BE257" i="2"/>
  <c r="BI256" i="2"/>
  <c r="BH256" i="2"/>
  <c r="BG256" i="2"/>
  <c r="BF256" i="2"/>
  <c r="T256" i="2"/>
  <c r="T254" i="2" s="1"/>
  <c r="R256" i="2"/>
  <c r="P256" i="2"/>
  <c r="BK256" i="2"/>
  <c r="J256" i="2"/>
  <c r="BE256" i="2" s="1"/>
  <c r="BI255" i="2"/>
  <c r="BH255" i="2"/>
  <c r="BG255" i="2"/>
  <c r="BF255" i="2"/>
  <c r="T255" i="2"/>
  <c r="R255" i="2"/>
  <c r="R254" i="2" s="1"/>
  <c r="P255" i="2"/>
  <c r="P254" i="2"/>
  <c r="BK255" i="2"/>
  <c r="J255" i="2"/>
  <c r="BE255" i="2"/>
  <c r="BI253" i="2"/>
  <c r="BH253" i="2"/>
  <c r="BG253" i="2"/>
  <c r="BF253" i="2"/>
  <c r="T253" i="2"/>
  <c r="R253" i="2"/>
  <c r="P253" i="2"/>
  <c r="BK253" i="2"/>
  <c r="J253" i="2"/>
  <c r="BE253" i="2"/>
  <c r="BI252" i="2"/>
  <c r="BH252" i="2"/>
  <c r="BG252" i="2"/>
  <c r="BF252" i="2"/>
  <c r="T252" i="2"/>
  <c r="R252" i="2"/>
  <c r="P252" i="2"/>
  <c r="BK252" i="2"/>
  <c r="J252" i="2"/>
  <c r="BE252" i="2" s="1"/>
  <c r="BI251" i="2"/>
  <c r="BH251" i="2"/>
  <c r="BG251" i="2"/>
  <c r="BF251" i="2"/>
  <c r="T251" i="2"/>
  <c r="R251" i="2"/>
  <c r="P251" i="2"/>
  <c r="BK251" i="2"/>
  <c r="J251" i="2"/>
  <c r="BE251" i="2"/>
  <c r="BI250" i="2"/>
  <c r="BH250" i="2"/>
  <c r="BG250" i="2"/>
  <c r="BF250" i="2"/>
  <c r="T250" i="2"/>
  <c r="R250" i="2"/>
  <c r="P250" i="2"/>
  <c r="BK250" i="2"/>
  <c r="BK247" i="2" s="1"/>
  <c r="J247" i="2" s="1"/>
  <c r="J69" i="2" s="1"/>
  <c r="J250" i="2"/>
  <c r="BE250" i="2" s="1"/>
  <c r="BI249" i="2"/>
  <c r="BH249" i="2"/>
  <c r="BG249" i="2"/>
  <c r="BF249" i="2"/>
  <c r="T249" i="2"/>
  <c r="R249" i="2"/>
  <c r="R247" i="2" s="1"/>
  <c r="P249" i="2"/>
  <c r="BK249" i="2"/>
  <c r="J249" i="2"/>
  <c r="BE249" i="2"/>
  <c r="BI248" i="2"/>
  <c r="BH248" i="2"/>
  <c r="BG248" i="2"/>
  <c r="BF248" i="2"/>
  <c r="T248" i="2"/>
  <c r="T247" i="2" s="1"/>
  <c r="R248" i="2"/>
  <c r="P248" i="2"/>
  <c r="BK248" i="2"/>
  <c r="J248" i="2"/>
  <c r="BE248" i="2"/>
  <c r="BI246" i="2"/>
  <c r="BH246" i="2"/>
  <c r="BG246" i="2"/>
  <c r="BF246" i="2"/>
  <c r="T246" i="2"/>
  <c r="R246" i="2"/>
  <c r="P246" i="2"/>
  <c r="BK246" i="2"/>
  <c r="J246" i="2"/>
  <c r="BE246" i="2" s="1"/>
  <c r="BI245" i="2"/>
  <c r="BH245" i="2"/>
  <c r="BG245" i="2"/>
  <c r="BF245" i="2"/>
  <c r="T245" i="2"/>
  <c r="R245" i="2"/>
  <c r="P245" i="2"/>
  <c r="BK245" i="2"/>
  <c r="J245" i="2"/>
  <c r="BE245" i="2"/>
  <c r="BI244" i="2"/>
  <c r="BH244" i="2"/>
  <c r="BG244" i="2"/>
  <c r="BF244" i="2"/>
  <c r="T244" i="2"/>
  <c r="R244" i="2"/>
  <c r="P244" i="2"/>
  <c r="BK244" i="2"/>
  <c r="J244" i="2"/>
  <c r="BE244" i="2" s="1"/>
  <c r="BI243" i="2"/>
  <c r="BH243" i="2"/>
  <c r="BG243" i="2"/>
  <c r="BF243" i="2"/>
  <c r="T243" i="2"/>
  <c r="R243" i="2"/>
  <c r="P243" i="2"/>
  <c r="P240" i="2" s="1"/>
  <c r="BK243" i="2"/>
  <c r="J243" i="2"/>
  <c r="BE243" i="2"/>
  <c r="BI242" i="2"/>
  <c r="BH242" i="2"/>
  <c r="BG242" i="2"/>
  <c r="BF242" i="2"/>
  <c r="T242" i="2"/>
  <c r="T240" i="2" s="1"/>
  <c r="R242" i="2"/>
  <c r="P242" i="2"/>
  <c r="BK242" i="2"/>
  <c r="J242" i="2"/>
  <c r="BE242" i="2" s="1"/>
  <c r="BI241" i="2"/>
  <c r="BH241" i="2"/>
  <c r="BG241" i="2"/>
  <c r="BF241" i="2"/>
  <c r="T241" i="2"/>
  <c r="R241" i="2"/>
  <c r="P241" i="2"/>
  <c r="BK241" i="2"/>
  <c r="J241" i="2"/>
  <c r="BE241" i="2"/>
  <c r="BI239" i="2"/>
  <c r="BH239" i="2"/>
  <c r="BG239" i="2"/>
  <c r="BF239" i="2"/>
  <c r="T239" i="2"/>
  <c r="R239" i="2"/>
  <c r="P239" i="2"/>
  <c r="BK239" i="2"/>
  <c r="J239" i="2"/>
  <c r="BE239" i="2"/>
  <c r="BI238" i="2"/>
  <c r="BH238" i="2"/>
  <c r="BG238" i="2"/>
  <c r="BF238" i="2"/>
  <c r="T238" i="2"/>
  <c r="R238" i="2"/>
  <c r="P238" i="2"/>
  <c r="BK238" i="2"/>
  <c r="J238" i="2"/>
  <c r="BE238" i="2" s="1"/>
  <c r="BI237" i="2"/>
  <c r="BH237" i="2"/>
  <c r="BG237" i="2"/>
  <c r="BF237" i="2"/>
  <c r="T237" i="2"/>
  <c r="R237" i="2"/>
  <c r="P237" i="2"/>
  <c r="P233" i="2" s="1"/>
  <c r="BK237" i="2"/>
  <c r="J237" i="2"/>
  <c r="BE237" i="2"/>
  <c r="BI236" i="2"/>
  <c r="BH236" i="2"/>
  <c r="BG236" i="2"/>
  <c r="BF236" i="2"/>
  <c r="T236" i="2"/>
  <c r="R236" i="2"/>
  <c r="P236" i="2"/>
  <c r="BK236" i="2"/>
  <c r="J236" i="2"/>
  <c r="BE236" i="2" s="1"/>
  <c r="BI235" i="2"/>
  <c r="BH235" i="2"/>
  <c r="BG235" i="2"/>
  <c r="BF235" i="2"/>
  <c r="T235" i="2"/>
  <c r="R235" i="2"/>
  <c r="R233" i="2" s="1"/>
  <c r="P235" i="2"/>
  <c r="BK235" i="2"/>
  <c r="J235" i="2"/>
  <c r="BE235" i="2"/>
  <c r="BI234" i="2"/>
  <c r="BH234" i="2"/>
  <c r="BG234" i="2"/>
  <c r="BF234" i="2"/>
  <c r="T234" i="2"/>
  <c r="R234" i="2"/>
  <c r="P234" i="2"/>
  <c r="BK234" i="2"/>
  <c r="J234" i="2"/>
  <c r="BE234" i="2"/>
  <c r="BI230" i="2"/>
  <c r="BH230" i="2"/>
  <c r="BG230" i="2"/>
  <c r="BF230" i="2"/>
  <c r="T230" i="2"/>
  <c r="R230" i="2"/>
  <c r="P230" i="2"/>
  <c r="BK230" i="2"/>
  <c r="J230" i="2"/>
  <c r="BE230" i="2"/>
  <c r="BI228" i="2"/>
  <c r="BH228" i="2"/>
  <c r="BG228" i="2"/>
  <c r="BF228" i="2"/>
  <c r="T228" i="2"/>
  <c r="R228" i="2"/>
  <c r="P228" i="2"/>
  <c r="BK228" i="2"/>
  <c r="J228" i="2"/>
  <c r="BE228" i="2" s="1"/>
  <c r="BI226" i="2"/>
  <c r="BH226" i="2"/>
  <c r="BG226" i="2"/>
  <c r="BF226" i="2"/>
  <c r="T226" i="2"/>
  <c r="R226" i="2"/>
  <c r="P226" i="2"/>
  <c r="BK226" i="2"/>
  <c r="J226" i="2"/>
  <c r="BE226" i="2"/>
  <c r="BI224" i="2"/>
  <c r="BH224" i="2"/>
  <c r="BG224" i="2"/>
  <c r="BF224" i="2"/>
  <c r="T224" i="2"/>
  <c r="R224" i="2"/>
  <c r="P224" i="2"/>
  <c r="BK224" i="2"/>
  <c r="J224" i="2"/>
  <c r="BE224" i="2" s="1"/>
  <c r="BI222" i="2"/>
  <c r="BH222" i="2"/>
  <c r="BG222" i="2"/>
  <c r="BF222" i="2"/>
  <c r="T222" i="2"/>
  <c r="R222" i="2"/>
  <c r="P222" i="2"/>
  <c r="BK222" i="2"/>
  <c r="J222" i="2"/>
  <c r="BE222" i="2"/>
  <c r="BI220" i="2"/>
  <c r="BH220" i="2"/>
  <c r="BG220" i="2"/>
  <c r="BF220" i="2"/>
  <c r="T220" i="2"/>
  <c r="R220" i="2"/>
  <c r="P220" i="2"/>
  <c r="BK220" i="2"/>
  <c r="J220" i="2"/>
  <c r="BE220" i="2" s="1"/>
  <c r="BI218" i="2"/>
  <c r="BH218" i="2"/>
  <c r="BG218" i="2"/>
  <c r="BF218" i="2"/>
  <c r="T218" i="2"/>
  <c r="R218" i="2"/>
  <c r="P218" i="2"/>
  <c r="BK218" i="2"/>
  <c r="J218" i="2"/>
  <c r="BE218" i="2"/>
  <c r="BI216" i="2"/>
  <c r="BH216" i="2"/>
  <c r="BG216" i="2"/>
  <c r="BF216" i="2"/>
  <c r="T216" i="2"/>
  <c r="R216" i="2"/>
  <c r="P216" i="2"/>
  <c r="BK216" i="2"/>
  <c r="J216" i="2"/>
  <c r="BE216" i="2" s="1"/>
  <c r="BI214" i="2"/>
  <c r="BH214" i="2"/>
  <c r="BG214" i="2"/>
  <c r="BF214" i="2"/>
  <c r="T214" i="2"/>
  <c r="R214" i="2"/>
  <c r="P214" i="2"/>
  <c r="BK214" i="2"/>
  <c r="J214" i="2"/>
  <c r="BE214" i="2"/>
  <c r="BI212" i="2"/>
  <c r="BH212" i="2"/>
  <c r="BG212" i="2"/>
  <c r="BF212" i="2"/>
  <c r="T212" i="2"/>
  <c r="R212" i="2"/>
  <c r="P212" i="2"/>
  <c r="BK212" i="2"/>
  <c r="J212" i="2"/>
  <c r="BE212" i="2" s="1"/>
  <c r="BI210" i="2"/>
  <c r="BH210" i="2"/>
  <c r="BG210" i="2"/>
  <c r="BF210" i="2"/>
  <c r="T210" i="2"/>
  <c r="R210" i="2"/>
  <c r="P210" i="2"/>
  <c r="BK210" i="2"/>
  <c r="J210" i="2"/>
  <c r="BE210" i="2"/>
  <c r="BI208" i="2"/>
  <c r="BH208" i="2"/>
  <c r="BG208" i="2"/>
  <c r="BF208" i="2"/>
  <c r="T208" i="2"/>
  <c r="R208" i="2"/>
  <c r="P208" i="2"/>
  <c r="BK208" i="2"/>
  <c r="J208" i="2"/>
  <c r="BE208" i="2" s="1"/>
  <c r="BI206" i="2"/>
  <c r="BH206" i="2"/>
  <c r="BG206" i="2"/>
  <c r="BF206" i="2"/>
  <c r="T206" i="2"/>
  <c r="R206" i="2"/>
  <c r="P206" i="2"/>
  <c r="BK206" i="2"/>
  <c r="J206" i="2"/>
  <c r="BE206" i="2"/>
  <c r="BI204" i="2"/>
  <c r="BH204" i="2"/>
  <c r="BG204" i="2"/>
  <c r="BF204" i="2"/>
  <c r="T204" i="2"/>
  <c r="R204" i="2"/>
  <c r="P204" i="2"/>
  <c r="BK204" i="2"/>
  <c r="J204" i="2"/>
  <c r="BE204" i="2" s="1"/>
  <c r="BI202" i="2"/>
  <c r="BH202" i="2"/>
  <c r="BG202" i="2"/>
  <c r="BF202" i="2"/>
  <c r="T202" i="2"/>
  <c r="R202" i="2"/>
  <c r="P202" i="2"/>
  <c r="P151" i="2" s="1"/>
  <c r="BK202" i="2"/>
  <c r="J202" i="2"/>
  <c r="BE202" i="2"/>
  <c r="BI200" i="2"/>
  <c r="F37" i="2" s="1"/>
  <c r="BD55" i="1" s="1"/>
  <c r="BD54" i="1" s="1"/>
  <c r="W33" i="1" s="1"/>
  <c r="BH200" i="2"/>
  <c r="BG200" i="2"/>
  <c r="BF200" i="2"/>
  <c r="T200" i="2"/>
  <c r="T151" i="2" s="1"/>
  <c r="R200" i="2"/>
  <c r="P200" i="2"/>
  <c r="BK200" i="2"/>
  <c r="J200" i="2"/>
  <c r="BE200" i="2" s="1"/>
  <c r="BI198" i="2"/>
  <c r="BH198" i="2"/>
  <c r="BG198" i="2"/>
  <c r="BF198" i="2"/>
  <c r="T198" i="2"/>
  <c r="R198" i="2"/>
  <c r="P198" i="2"/>
  <c r="BK198" i="2"/>
  <c r="J198" i="2"/>
  <c r="BE198" i="2"/>
  <c r="BI196" i="2"/>
  <c r="BH196" i="2"/>
  <c r="BG196" i="2"/>
  <c r="BF196" i="2"/>
  <c r="T196" i="2"/>
  <c r="R196" i="2"/>
  <c r="P196" i="2"/>
  <c r="BK196" i="2"/>
  <c r="J196" i="2"/>
  <c r="BE196" i="2" s="1"/>
  <c r="BI194" i="2"/>
  <c r="BH194" i="2"/>
  <c r="BG194" i="2"/>
  <c r="BF194" i="2"/>
  <c r="T194" i="2"/>
  <c r="R194" i="2"/>
  <c r="P194" i="2"/>
  <c r="BK194" i="2"/>
  <c r="J194" i="2"/>
  <c r="BE194" i="2"/>
  <c r="BI192" i="2"/>
  <c r="BH192" i="2"/>
  <c r="BG192" i="2"/>
  <c r="BF192" i="2"/>
  <c r="T192" i="2"/>
  <c r="R192" i="2"/>
  <c r="P192" i="2"/>
  <c r="BK192" i="2"/>
  <c r="J192" i="2"/>
  <c r="BE192" i="2" s="1"/>
  <c r="BI190" i="2"/>
  <c r="BH190" i="2"/>
  <c r="BG190" i="2"/>
  <c r="BF190" i="2"/>
  <c r="T190" i="2"/>
  <c r="R190" i="2"/>
  <c r="P190" i="2"/>
  <c r="BK190" i="2"/>
  <c r="J190" i="2"/>
  <c r="BE190" i="2"/>
  <c r="BI188" i="2"/>
  <c r="BH188" i="2"/>
  <c r="BG188" i="2"/>
  <c r="BF188" i="2"/>
  <c r="T188" i="2"/>
  <c r="R188" i="2"/>
  <c r="P188" i="2"/>
  <c r="BK188" i="2"/>
  <c r="J188" i="2"/>
  <c r="BE188" i="2"/>
  <c r="BI186" i="2"/>
  <c r="BH186" i="2"/>
  <c r="BG186" i="2"/>
  <c r="BF186" i="2"/>
  <c r="T186" i="2"/>
  <c r="R186" i="2"/>
  <c r="P186" i="2"/>
  <c r="BK186" i="2"/>
  <c r="J186" i="2"/>
  <c r="BE186" i="2"/>
  <c r="BI184" i="2"/>
  <c r="BH184" i="2"/>
  <c r="BG184" i="2"/>
  <c r="BF184" i="2"/>
  <c r="T184" i="2"/>
  <c r="R184" i="2"/>
  <c r="P184" i="2"/>
  <c r="BK184" i="2"/>
  <c r="J184" i="2"/>
  <c r="BE184" i="2"/>
  <c r="BI182" i="2"/>
  <c r="BH182" i="2"/>
  <c r="BG182" i="2"/>
  <c r="BF182" i="2"/>
  <c r="T182" i="2"/>
  <c r="R182" i="2"/>
  <c r="P182" i="2"/>
  <c r="BK182" i="2"/>
  <c r="J182" i="2"/>
  <c r="BE182" i="2"/>
  <c r="BI180" i="2"/>
  <c r="BH180" i="2"/>
  <c r="BG180" i="2"/>
  <c r="BF180" i="2"/>
  <c r="T180" i="2"/>
  <c r="R180" i="2"/>
  <c r="P180" i="2"/>
  <c r="BK180" i="2"/>
  <c r="J180" i="2"/>
  <c r="BE180" i="2"/>
  <c r="BI178" i="2"/>
  <c r="BH178" i="2"/>
  <c r="BG178" i="2"/>
  <c r="BF178" i="2"/>
  <c r="T178" i="2"/>
  <c r="R178" i="2"/>
  <c r="P178" i="2"/>
  <c r="BK178" i="2"/>
  <c r="J178" i="2"/>
  <c r="BE178" i="2"/>
  <c r="BI176" i="2"/>
  <c r="BH176" i="2"/>
  <c r="BG176" i="2"/>
  <c r="BF176" i="2"/>
  <c r="T176" i="2"/>
  <c r="R176" i="2"/>
  <c r="P176" i="2"/>
  <c r="BK176" i="2"/>
  <c r="J176" i="2"/>
  <c r="BE176" i="2"/>
  <c r="BI174" i="2"/>
  <c r="BH174" i="2"/>
  <c r="BG174" i="2"/>
  <c r="BF174" i="2"/>
  <c r="T174" i="2"/>
  <c r="R174" i="2"/>
  <c r="P174" i="2"/>
  <c r="BK174" i="2"/>
  <c r="J174" i="2"/>
  <c r="BE174" i="2"/>
  <c r="BI172" i="2"/>
  <c r="BH172" i="2"/>
  <c r="BG172" i="2"/>
  <c r="BF172" i="2"/>
  <c r="T172" i="2"/>
  <c r="R172" i="2"/>
  <c r="P172" i="2"/>
  <c r="BK172" i="2"/>
  <c r="J172" i="2"/>
  <c r="BE172" i="2"/>
  <c r="BI170" i="2"/>
  <c r="BH170" i="2"/>
  <c r="BG170" i="2"/>
  <c r="BF170" i="2"/>
  <c r="T170" i="2"/>
  <c r="R170" i="2"/>
  <c r="P170" i="2"/>
  <c r="BK170" i="2"/>
  <c r="J170" i="2"/>
  <c r="BE170" i="2"/>
  <c r="BI168" i="2"/>
  <c r="BH168" i="2"/>
  <c r="BG168" i="2"/>
  <c r="BF168" i="2"/>
  <c r="T168" i="2"/>
  <c r="R168" i="2"/>
  <c r="P168" i="2"/>
  <c r="BK168" i="2"/>
  <c r="J168" i="2"/>
  <c r="BE168" i="2"/>
  <c r="BI166" i="2"/>
  <c r="BH166" i="2"/>
  <c r="BG166" i="2"/>
  <c r="BF166" i="2"/>
  <c r="T166" i="2"/>
  <c r="R166" i="2"/>
  <c r="P166" i="2"/>
  <c r="BK166" i="2"/>
  <c r="J166" i="2"/>
  <c r="BE166" i="2"/>
  <c r="BI164" i="2"/>
  <c r="BH164" i="2"/>
  <c r="BG164" i="2"/>
  <c r="BF164" i="2"/>
  <c r="T164" i="2"/>
  <c r="R164" i="2"/>
  <c r="P164" i="2"/>
  <c r="BK164" i="2"/>
  <c r="J164" i="2"/>
  <c r="BE164" i="2"/>
  <c r="BI162" i="2"/>
  <c r="BH162" i="2"/>
  <c r="BG162" i="2"/>
  <c r="BF162" i="2"/>
  <c r="T162" i="2"/>
  <c r="R162" i="2"/>
  <c r="P162" i="2"/>
  <c r="BK162" i="2"/>
  <c r="J162" i="2"/>
  <c r="BE162" i="2"/>
  <c r="BI160" i="2"/>
  <c r="BH160" i="2"/>
  <c r="BG160" i="2"/>
  <c r="BF160" i="2"/>
  <c r="T160" i="2"/>
  <c r="R160" i="2"/>
  <c r="P160" i="2"/>
  <c r="BK160" i="2"/>
  <c r="J160" i="2"/>
  <c r="BE160" i="2"/>
  <c r="BI158" i="2"/>
  <c r="BH158" i="2"/>
  <c r="BG158" i="2"/>
  <c r="BF158" i="2"/>
  <c r="T158" i="2"/>
  <c r="R158" i="2"/>
  <c r="P158" i="2"/>
  <c r="BK158" i="2"/>
  <c r="J158" i="2"/>
  <c r="BE158" i="2"/>
  <c r="BI156" i="2"/>
  <c r="BH156" i="2"/>
  <c r="BG156" i="2"/>
  <c r="BF156" i="2"/>
  <c r="T156" i="2"/>
  <c r="R156" i="2"/>
  <c r="P156" i="2"/>
  <c r="BK156" i="2"/>
  <c r="J156" i="2"/>
  <c r="BE156" i="2"/>
  <c r="BI154" i="2"/>
  <c r="BH154" i="2"/>
  <c r="BG154" i="2"/>
  <c r="BF154" i="2"/>
  <c r="T154" i="2"/>
  <c r="R154" i="2"/>
  <c r="P154" i="2"/>
  <c r="BK154" i="2"/>
  <c r="J154" i="2"/>
  <c r="BE154" i="2"/>
  <c r="BI152" i="2"/>
  <c r="BH152" i="2"/>
  <c r="BG152" i="2"/>
  <c r="BF152" i="2"/>
  <c r="T152" i="2"/>
  <c r="R152" i="2"/>
  <c r="R151" i="2"/>
  <c r="P152" i="2"/>
  <c r="BK152" i="2"/>
  <c r="BK151" i="2"/>
  <c r="J151" i="2" s="1"/>
  <c r="J65" i="2" s="1"/>
  <c r="J152" i="2"/>
  <c r="BE152" i="2" s="1"/>
  <c r="BI149" i="2"/>
  <c r="BH149" i="2"/>
  <c r="BG149" i="2"/>
  <c r="BF149" i="2"/>
  <c r="T149" i="2"/>
  <c r="R149" i="2"/>
  <c r="P149" i="2"/>
  <c r="BK149" i="2"/>
  <c r="J149" i="2"/>
  <c r="BE149" i="2"/>
  <c r="BI147" i="2"/>
  <c r="BH147" i="2"/>
  <c r="BG147" i="2"/>
  <c r="BF147" i="2"/>
  <c r="T147" i="2"/>
  <c r="R147" i="2"/>
  <c r="P147" i="2"/>
  <c r="BK147" i="2"/>
  <c r="J147" i="2"/>
  <c r="BE147" i="2"/>
  <c r="BI145" i="2"/>
  <c r="BH145" i="2"/>
  <c r="BG145" i="2"/>
  <c r="BF145" i="2"/>
  <c r="T145" i="2"/>
  <c r="R145" i="2"/>
  <c r="P145" i="2"/>
  <c r="BK145" i="2"/>
  <c r="J145" i="2"/>
  <c r="BE145" i="2"/>
  <c r="BI143" i="2"/>
  <c r="BH143" i="2"/>
  <c r="BG143" i="2"/>
  <c r="BF143" i="2"/>
  <c r="T143" i="2"/>
  <c r="R143" i="2"/>
  <c r="P143" i="2"/>
  <c r="BK143" i="2"/>
  <c r="J143" i="2"/>
  <c r="BE143" i="2"/>
  <c r="BI141" i="2"/>
  <c r="BH141" i="2"/>
  <c r="BG141" i="2"/>
  <c r="BF141" i="2"/>
  <c r="T141" i="2"/>
  <c r="R141" i="2"/>
  <c r="P141" i="2"/>
  <c r="BK141" i="2"/>
  <c r="J141" i="2"/>
  <c r="BE141" i="2"/>
  <c r="BI139" i="2"/>
  <c r="BH139" i="2"/>
  <c r="BG139" i="2"/>
  <c r="BF139" i="2"/>
  <c r="T139" i="2"/>
  <c r="T138" i="2"/>
  <c r="R139" i="2"/>
  <c r="R138" i="2" s="1"/>
  <c r="R137" i="2" s="1"/>
  <c r="P139" i="2"/>
  <c r="P138" i="2"/>
  <c r="BK139" i="2"/>
  <c r="BK138" i="2" s="1"/>
  <c r="J139" i="2"/>
  <c r="BE139" i="2"/>
  <c r="BI136" i="2"/>
  <c r="BH136" i="2"/>
  <c r="BG136" i="2"/>
  <c r="BF136" i="2"/>
  <c r="T136" i="2"/>
  <c r="R136" i="2"/>
  <c r="P136" i="2"/>
  <c r="BK136" i="2"/>
  <c r="J136" i="2"/>
  <c r="BE136" i="2"/>
  <c r="BI135" i="2"/>
  <c r="BH135" i="2"/>
  <c r="BG135" i="2"/>
  <c r="BF135" i="2"/>
  <c r="T135" i="2"/>
  <c r="R135" i="2"/>
  <c r="P135" i="2"/>
  <c r="BK135" i="2"/>
  <c r="J135" i="2"/>
  <c r="BE135" i="2"/>
  <c r="BI134" i="2"/>
  <c r="BH134" i="2"/>
  <c r="BG134" i="2"/>
  <c r="BF134" i="2"/>
  <c r="T134" i="2"/>
  <c r="R134" i="2"/>
  <c r="P134" i="2"/>
  <c r="BK134" i="2"/>
  <c r="J134" i="2"/>
  <c r="BE134" i="2"/>
  <c r="BI133" i="2"/>
  <c r="BH133" i="2"/>
  <c r="BG133" i="2"/>
  <c r="BF133" i="2"/>
  <c r="T133" i="2"/>
  <c r="R133" i="2"/>
  <c r="P133" i="2"/>
  <c r="BK133" i="2"/>
  <c r="J133" i="2"/>
  <c r="BE133" i="2"/>
  <c r="BI132" i="2"/>
  <c r="BH132" i="2"/>
  <c r="BG132" i="2"/>
  <c r="BF132" i="2"/>
  <c r="T132" i="2"/>
  <c r="R132" i="2"/>
  <c r="P132" i="2"/>
  <c r="BK132" i="2"/>
  <c r="J132" i="2"/>
  <c r="BE132" i="2"/>
  <c r="BI131" i="2"/>
  <c r="BH131" i="2"/>
  <c r="BG131" i="2"/>
  <c r="BF131" i="2"/>
  <c r="T131" i="2"/>
  <c r="R131" i="2"/>
  <c r="P131" i="2"/>
  <c r="BK131" i="2"/>
  <c r="J131" i="2"/>
  <c r="BE131" i="2"/>
  <c r="BI130" i="2"/>
  <c r="BH130" i="2"/>
  <c r="BG130" i="2"/>
  <c r="BF130" i="2"/>
  <c r="T130" i="2"/>
  <c r="R130" i="2"/>
  <c r="P130" i="2"/>
  <c r="BK130" i="2"/>
  <c r="J130" i="2"/>
  <c r="BE130" i="2"/>
  <c r="BI129" i="2"/>
  <c r="BH129" i="2"/>
  <c r="BG129" i="2"/>
  <c r="BF129" i="2"/>
  <c r="T129" i="2"/>
  <c r="R129" i="2"/>
  <c r="P129" i="2"/>
  <c r="BK129" i="2"/>
  <c r="J129" i="2"/>
  <c r="BE129" i="2"/>
  <c r="BI128" i="2"/>
  <c r="BH128" i="2"/>
  <c r="BG128" i="2"/>
  <c r="BF128" i="2"/>
  <c r="T128" i="2"/>
  <c r="R128" i="2"/>
  <c r="P128" i="2"/>
  <c r="BK128" i="2"/>
  <c r="J128" i="2"/>
  <c r="BE128" i="2"/>
  <c r="BI127" i="2"/>
  <c r="BH127" i="2"/>
  <c r="BG127" i="2"/>
  <c r="BF127" i="2"/>
  <c r="T127" i="2"/>
  <c r="R127" i="2"/>
  <c r="P127" i="2"/>
  <c r="BK127" i="2"/>
  <c r="J127" i="2"/>
  <c r="BE127" i="2"/>
  <c r="BI126" i="2"/>
  <c r="BH126" i="2"/>
  <c r="BG126" i="2"/>
  <c r="BF126" i="2"/>
  <c r="T126" i="2"/>
  <c r="R126" i="2"/>
  <c r="P126" i="2"/>
  <c r="BK126" i="2"/>
  <c r="J126" i="2"/>
  <c r="BE126" i="2"/>
  <c r="BI124" i="2"/>
  <c r="BH124" i="2"/>
  <c r="BG124" i="2"/>
  <c r="BF124" i="2"/>
  <c r="T124" i="2"/>
  <c r="R124" i="2"/>
  <c r="P124" i="2"/>
  <c r="BK124" i="2"/>
  <c r="J124" i="2"/>
  <c r="BE124" i="2"/>
  <c r="BI122" i="2"/>
  <c r="BH122" i="2"/>
  <c r="BG122" i="2"/>
  <c r="BF122" i="2"/>
  <c r="T122" i="2"/>
  <c r="R122" i="2"/>
  <c r="P122" i="2"/>
  <c r="BK122" i="2"/>
  <c r="J122" i="2"/>
  <c r="BE122" i="2"/>
  <c r="BI120" i="2"/>
  <c r="BH120" i="2"/>
  <c r="BG120" i="2"/>
  <c r="BF120" i="2"/>
  <c r="T120" i="2"/>
  <c r="R120" i="2"/>
  <c r="P120" i="2"/>
  <c r="BK120" i="2"/>
  <c r="J120" i="2"/>
  <c r="BE120" i="2"/>
  <c r="BI118" i="2"/>
  <c r="BH118" i="2"/>
  <c r="BG118" i="2"/>
  <c r="BF118" i="2"/>
  <c r="T118" i="2"/>
  <c r="R118" i="2"/>
  <c r="P118" i="2"/>
  <c r="BK118" i="2"/>
  <c r="J118" i="2"/>
  <c r="BE118" i="2"/>
  <c r="BI116" i="2"/>
  <c r="BH116" i="2"/>
  <c r="BG116" i="2"/>
  <c r="BF116" i="2"/>
  <c r="T116" i="2"/>
  <c r="R116" i="2"/>
  <c r="P116" i="2"/>
  <c r="BK116" i="2"/>
  <c r="J116" i="2"/>
  <c r="BE116" i="2"/>
  <c r="BI114" i="2"/>
  <c r="BH114" i="2"/>
  <c r="BG114" i="2"/>
  <c r="BF114" i="2"/>
  <c r="T114" i="2"/>
  <c r="R114" i="2"/>
  <c r="P114" i="2"/>
  <c r="BK114" i="2"/>
  <c r="J114" i="2"/>
  <c r="BE114" i="2"/>
  <c r="BI112" i="2"/>
  <c r="BH112" i="2"/>
  <c r="BG112" i="2"/>
  <c r="BF112" i="2"/>
  <c r="T112" i="2"/>
  <c r="R112" i="2"/>
  <c r="P112" i="2"/>
  <c r="BK112" i="2"/>
  <c r="J112" i="2"/>
  <c r="BE112" i="2"/>
  <c r="BI110" i="2"/>
  <c r="BH110" i="2"/>
  <c r="BG110" i="2"/>
  <c r="BF110" i="2"/>
  <c r="T110" i="2"/>
  <c r="R110" i="2"/>
  <c r="P110" i="2"/>
  <c r="BK110" i="2"/>
  <c r="J110" i="2"/>
  <c r="BE110" i="2"/>
  <c r="BI108" i="2"/>
  <c r="BH108" i="2"/>
  <c r="BG108" i="2"/>
  <c r="BF108" i="2"/>
  <c r="T108" i="2"/>
  <c r="R108" i="2"/>
  <c r="P108" i="2"/>
  <c r="BK108" i="2"/>
  <c r="J108" i="2"/>
  <c r="BE108" i="2"/>
  <c r="BI106" i="2"/>
  <c r="BH106" i="2"/>
  <c r="BG106" i="2"/>
  <c r="BF106" i="2"/>
  <c r="T106" i="2"/>
  <c r="R106" i="2"/>
  <c r="P106" i="2"/>
  <c r="BK106" i="2"/>
  <c r="J106" i="2"/>
  <c r="BE106" i="2"/>
  <c r="BI104" i="2"/>
  <c r="BH104" i="2"/>
  <c r="BG104" i="2"/>
  <c r="BF104" i="2"/>
  <c r="T104" i="2"/>
  <c r="R104" i="2"/>
  <c r="P104" i="2"/>
  <c r="BK104" i="2"/>
  <c r="J104" i="2"/>
  <c r="BE104" i="2"/>
  <c r="BI102" i="2"/>
  <c r="BH102" i="2"/>
  <c r="F36" i="2" s="1"/>
  <c r="BC55" i="1" s="1"/>
  <c r="BC54" i="1" s="1"/>
  <c r="BG102" i="2"/>
  <c r="F35" i="2"/>
  <c r="BB55" i="1" s="1"/>
  <c r="BB54" i="1" s="1"/>
  <c r="BF102" i="2"/>
  <c r="J34" i="2" s="1"/>
  <c r="AW55" i="1" s="1"/>
  <c r="T102" i="2"/>
  <c r="T101" i="2"/>
  <c r="R102" i="2"/>
  <c r="R101" i="2" s="1"/>
  <c r="P102" i="2"/>
  <c r="P101" i="2"/>
  <c r="BK102" i="2"/>
  <c r="BK101" i="2"/>
  <c r="J102" i="2"/>
  <c r="BE102" i="2"/>
  <c r="F33" i="2" s="1"/>
  <c r="AZ55" i="1" s="1"/>
  <c r="AZ54" i="1" s="1"/>
  <c r="F92" i="2"/>
  <c r="E90" i="2"/>
  <c r="F52" i="2"/>
  <c r="E50" i="2"/>
  <c r="J24" i="2"/>
  <c r="E24" i="2"/>
  <c r="J95" i="2" s="1"/>
  <c r="J55" i="2"/>
  <c r="J23" i="2"/>
  <c r="J21" i="2"/>
  <c r="E21" i="2"/>
  <c r="J94" i="2"/>
  <c r="J54" i="2"/>
  <c r="J20" i="2"/>
  <c r="J18" i="2"/>
  <c r="E18" i="2"/>
  <c r="F55" i="2" s="1"/>
  <c r="J17" i="2"/>
  <c r="J15" i="2"/>
  <c r="E15" i="2"/>
  <c r="F94" i="2" s="1"/>
  <c r="J14" i="2"/>
  <c r="J12" i="2"/>
  <c r="J92" i="2" s="1"/>
  <c r="E7" i="2"/>
  <c r="E48" i="2" s="1"/>
  <c r="AS54" i="1"/>
  <c r="L50" i="1"/>
  <c r="AM50" i="1"/>
  <c r="AM49" i="1"/>
  <c r="L49" i="1"/>
  <c r="AM47" i="1"/>
  <c r="L47" i="1"/>
  <c r="L45" i="1"/>
  <c r="L44" i="1"/>
  <c r="W32" i="1" l="1"/>
  <c r="AY54" i="1"/>
  <c r="J138" i="2"/>
  <c r="J64" i="2" s="1"/>
  <c r="BK137" i="2"/>
  <c r="J137" i="2" s="1"/>
  <c r="J63" i="2" s="1"/>
  <c r="T137" i="2"/>
  <c r="P137" i="2"/>
  <c r="AX54" i="1"/>
  <c r="W31" i="1"/>
  <c r="W29" i="1"/>
  <c r="AV54" i="1"/>
  <c r="E88" i="2"/>
  <c r="F95" i="2"/>
  <c r="J33" i="2"/>
  <c r="AV55" i="1" s="1"/>
  <c r="AT55" i="1" s="1"/>
  <c r="J101" i="2"/>
  <c r="J62" i="2" s="1"/>
  <c r="F34" i="2"/>
  <c r="BA55" i="1" s="1"/>
  <c r="BA54" i="1" s="1"/>
  <c r="T233" i="2"/>
  <c r="BK233" i="2"/>
  <c r="BK254" i="2"/>
  <c r="J254" i="2" s="1"/>
  <c r="J70" i="2" s="1"/>
  <c r="R268" i="2"/>
  <c r="P275" i="2"/>
  <c r="P289" i="2"/>
  <c r="R298" i="2"/>
  <c r="BK316" i="2"/>
  <c r="J316" i="2" s="1"/>
  <c r="J78" i="2" s="1"/>
  <c r="J52" i="2"/>
  <c r="F54" i="2"/>
  <c r="R240" i="2"/>
  <c r="R232" i="2" s="1"/>
  <c r="R100" i="2" s="1"/>
  <c r="R99" i="2" s="1"/>
  <c r="R98" i="2" s="1"/>
  <c r="P247" i="2"/>
  <c r="P232" i="2" s="1"/>
  <c r="T261" i="2"/>
  <c r="BK282" i="2"/>
  <c r="J282" i="2" s="1"/>
  <c r="J74" i="2" s="1"/>
  <c r="T307" i="2"/>
  <c r="BK240" i="2"/>
  <c r="J240" i="2" s="1"/>
  <c r="J68" i="2" s="1"/>
  <c r="P261" i="2"/>
  <c r="T275" i="2"/>
  <c r="T289" i="2"/>
  <c r="P307" i="2"/>
  <c r="R316" i="2"/>
  <c r="P100" i="2" l="1"/>
  <c r="P99" i="2" s="1"/>
  <c r="P98" i="2" s="1"/>
  <c r="AU55" i="1" s="1"/>
  <c r="AU54" i="1" s="1"/>
  <c r="AK29" i="1"/>
  <c r="W30" i="1"/>
  <c r="AW54" i="1"/>
  <c r="AK30" i="1" s="1"/>
  <c r="T232" i="2"/>
  <c r="T100" i="2" s="1"/>
  <c r="T99" i="2" s="1"/>
  <c r="T98" i="2" s="1"/>
  <c r="BK232" i="2"/>
  <c r="J233" i="2"/>
  <c r="J67" i="2" s="1"/>
  <c r="J232" i="2" l="1"/>
  <c r="J66" i="2" s="1"/>
  <c r="BK100" i="2"/>
  <c r="AT54" i="1"/>
  <c r="J100" i="2" l="1"/>
  <c r="J61" i="2" s="1"/>
  <c r="BK99" i="2"/>
  <c r="BK98" i="2" l="1"/>
  <c r="J98" i="2" s="1"/>
  <c r="J99" i="2"/>
  <c r="J60" i="2" s="1"/>
  <c r="J30" i="2" l="1"/>
  <c r="J59" i="2"/>
  <c r="AG55" i="1" l="1"/>
  <c r="J39" i="2"/>
  <c r="AG54" i="1" l="1"/>
  <c r="AN55" i="1"/>
  <c r="AN54" i="1" l="1"/>
  <c r="AK26" i="1"/>
  <c r="AK35" i="1" s="1"/>
</calcChain>
</file>

<file path=xl/sharedStrings.xml><?xml version="1.0" encoding="utf-8"?>
<sst xmlns="http://schemas.openxmlformats.org/spreadsheetml/2006/main" count="3104" uniqueCount="771">
  <si>
    <t>Export Komplet</t>
  </si>
  <si>
    <t/>
  </si>
  <si>
    <t>2.0</t>
  </si>
  <si>
    <t>False</t>
  </si>
  <si>
    <t>{0283a667-af10-4429-a3a5-09cc1d5313b5}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</si>
  <si>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</si>
  <si>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</si>
  <si>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</si>
  <si>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</si>
  <si>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</si>
  <si>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</si>
  <si>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</si>
  <si>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</si>
  <si>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</si>
  <si>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2019/009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</si>
  <si>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</si>
  <si>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</si>
  <si>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Revize rozvaděčů</t>
  </si>
  <si>
    <t>KSO:</t>
  </si>
  <si>
    <t>CC-CZ:</t>
  </si>
  <si>
    <t>Místo:</t>
  </si>
  <si>
    <t xml:space="preserve"> </t>
  </si>
  <si>
    <t>Datum:</t>
  </si>
  <si>
    <t>14. 5. 2019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</si>
  <si>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</si>
  <si>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</si>
  <si>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</si>
  <si>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</si>
  <si>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</si>
  <si>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</si>
  <si>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</si>
  <si>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</si>
  <si>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</si>
  <si>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</si>
  <si>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</si>
  <si>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</si>
  <si>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</si>
  <si>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</si>
  <si>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</si>
  <si>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</si>
  <si>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</si>
  <si>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</si>
  <si>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</si>
  <si>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</si>
  <si>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</si>
  <si>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</si>
  <si>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</si>
  <si>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</si>
  <si>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</si>
  <si>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</si>
  <si>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</si>
  <si>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</si>
  <si>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</si>
  <si>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</si>
  <si>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</si>
  <si>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</si>
  <si>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</si>
  <si>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</si>
  <si>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</si>
  <si>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</si>
  <si>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</si>
  <si>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</si>
  <si>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</si>
  <si>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</si>
  <si>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</si>
  <si>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</si>
  <si>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</si>
  <si>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</si>
  <si>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</si>
  <si>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</si>
  <si>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</si>
  <si>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</si>
  <si>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2019/009/a</t>
  </si>
  <si>
    <t>Revize</t>
  </si>
  <si>
    <t>STA</t>
  </si>
  <si>
    <t>1</t>
  </si>
  <si>
    <t>{d9b9b652-d0af-4e81-bab9-bacd45cddc6f}</t>
  </si>
  <si>
    <t>2</t>
  </si>
  <si>
    <t>KRYCÍ LIST SOUPISU PRACÍ</t>
  </si>
  <si>
    <t>Objekt:</t>
  </si>
  <si>
    <t>2019/009/a - Revize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</si>
  <si>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</si>
  <si>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</si>
  <si>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</si>
  <si>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</si>
  <si>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</si>
  <si>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</si>
  <si>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Elektroinstalace - silnoproud</t>
  </si>
  <si>
    <t xml:space="preserve">      D1 - Rozvaděče - areál</t>
  </si>
  <si>
    <t xml:space="preserve">      D2 - STROJE A ZAŘÍZENÍ</t>
  </si>
  <si>
    <t xml:space="preserve">        D2a - PROVOZ ÚDRŽBY</t>
  </si>
  <si>
    <t xml:space="preserve">        D2b - STRAVOVACÍ PROVOZ</t>
  </si>
  <si>
    <t xml:space="preserve">      D3 - Rozvaděče - Bytové domy</t>
  </si>
  <si>
    <t xml:space="preserve">        D3a - Dům č. p. 144</t>
  </si>
  <si>
    <t xml:space="preserve">        D3b - Dům č. p. 156</t>
  </si>
  <si>
    <t xml:space="preserve">        D3c - Dům č.p. 157</t>
  </si>
  <si>
    <t xml:space="preserve">        D3d - Dům č.p. 158</t>
  </si>
  <si>
    <t xml:space="preserve">        D3e - Dům č.p. 159</t>
  </si>
  <si>
    <t xml:space="preserve">        D3f - Dům č.p. 176</t>
  </si>
  <si>
    <t xml:space="preserve">        D3g - Dům č.p. 200</t>
  </si>
  <si>
    <t xml:space="preserve">        D3h - Dům č.p. 201</t>
  </si>
  <si>
    <t xml:space="preserve">        D3i - Dům č.p. 259</t>
  </si>
  <si>
    <t xml:space="preserve">        D3j - Dům č.p. 260</t>
  </si>
  <si>
    <t xml:space="preserve">        D3k - Dům č.p.261</t>
  </si>
  <si>
    <t xml:space="preserve">        D3l - Dům č.p. 262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</si>
  <si>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</si>
  <si>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</si>
  <si>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</si>
  <si>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</si>
  <si>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</si>
  <si>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</si>
  <si>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</si>
  <si>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</si>
  <si>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</si>
  <si>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</si>
  <si>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</si>
  <si>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</si>
  <si>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</si>
  <si>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</si>
  <si>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</si>
  <si>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</si>
  <si>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</si>
  <si>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</si>
  <si>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D1</t>
  </si>
  <si>
    <t>Rozvaděče - areál</t>
  </si>
  <si>
    <t>K</t>
  </si>
  <si>
    <t>741001R1</t>
  </si>
  <si>
    <t>Revize - budova B</t>
  </si>
  <si>
    <t>ks</t>
  </si>
  <si>
    <t>16</t>
  </si>
  <si>
    <t>3</t>
  </si>
  <si>
    <t>-141985125</t>
  </si>
  <si>
    <t>P</t>
  </si>
  <si>
    <t xml:space="preserve">Poznámka k položce:_x000D_
revize-objekt_x000D_
revize-napájecí kabel_x000D_
vnější vlivy_x000D_
</t>
  </si>
  <si>
    <t>741001R2</t>
  </si>
  <si>
    <t>Revize - budova B-1 (KOSTEL)</t>
  </si>
  <si>
    <t>1992594109</t>
  </si>
  <si>
    <t>741001R3</t>
  </si>
  <si>
    <t>Revize - budova E</t>
  </si>
  <si>
    <t>88260555</t>
  </si>
  <si>
    <t>4</t>
  </si>
  <si>
    <t>741001R4</t>
  </si>
  <si>
    <t>Revize - budova F</t>
  </si>
  <si>
    <t>204598959</t>
  </si>
  <si>
    <t>5</t>
  </si>
  <si>
    <t>741001R5</t>
  </si>
  <si>
    <t>Revize - budova H</t>
  </si>
  <si>
    <t>-444667493</t>
  </si>
  <si>
    <t>6</t>
  </si>
  <si>
    <t>741001R6</t>
  </si>
  <si>
    <t>Revize - budova I</t>
  </si>
  <si>
    <t>1950172450</t>
  </si>
  <si>
    <t>7</t>
  </si>
  <si>
    <t>741001R7</t>
  </si>
  <si>
    <t>Revize - budova P</t>
  </si>
  <si>
    <t>-1190208644</t>
  </si>
  <si>
    <t>8</t>
  </si>
  <si>
    <t>741001R8</t>
  </si>
  <si>
    <t>Revize - budova R</t>
  </si>
  <si>
    <t>977664669</t>
  </si>
  <si>
    <t>9</t>
  </si>
  <si>
    <t>741001R9</t>
  </si>
  <si>
    <t>Revize - budova U - provoz dopravy</t>
  </si>
  <si>
    <t>-1028659706</t>
  </si>
  <si>
    <t>10</t>
  </si>
  <si>
    <t>741001R10</t>
  </si>
  <si>
    <t>Revize - budova U - hasičská zbrojnice</t>
  </si>
  <si>
    <t>-357167090</t>
  </si>
  <si>
    <t>11</t>
  </si>
  <si>
    <t>741001R11</t>
  </si>
  <si>
    <t>Revize - budova Y</t>
  </si>
  <si>
    <t>1914757329</t>
  </si>
  <si>
    <t>12</t>
  </si>
  <si>
    <t>741001R12</t>
  </si>
  <si>
    <t>Revize - budova Z</t>
  </si>
  <si>
    <t>1638019906</t>
  </si>
  <si>
    <t>13</t>
  </si>
  <si>
    <t>741001R13</t>
  </si>
  <si>
    <t>Revize - budova A - napájecí kabel</t>
  </si>
  <si>
    <t>1293717885</t>
  </si>
  <si>
    <t>14</t>
  </si>
  <si>
    <t>741001R14</t>
  </si>
  <si>
    <t>Revize - budova A1 - napájecí kabel</t>
  </si>
  <si>
    <t>1162000694</t>
  </si>
  <si>
    <t>741001R15</t>
  </si>
  <si>
    <t>Revize - budova A2 - napájecí kabel</t>
  </si>
  <si>
    <t>732751637</t>
  </si>
  <si>
    <t>741001R16</t>
  </si>
  <si>
    <t>Revize - budova C - napájecí kabel</t>
  </si>
  <si>
    <t>937763884</t>
  </si>
  <si>
    <t>17</t>
  </si>
  <si>
    <t>741001R17</t>
  </si>
  <si>
    <t>Revize - budova D - napájecí kabel</t>
  </si>
  <si>
    <t>-620294164</t>
  </si>
  <si>
    <t>18</t>
  </si>
  <si>
    <t>741001R18</t>
  </si>
  <si>
    <t>Revize - budova G - napájecí kabel</t>
  </si>
  <si>
    <t>1817193183</t>
  </si>
  <si>
    <t>19</t>
  </si>
  <si>
    <t>741001R19</t>
  </si>
  <si>
    <t>Revize - budova J - napájecí kabel</t>
  </si>
  <si>
    <t>330279552</t>
  </si>
  <si>
    <t>20</t>
  </si>
  <si>
    <t>741001R20</t>
  </si>
  <si>
    <t>Revize - budova N - napájecí kabel</t>
  </si>
  <si>
    <t>210728130</t>
  </si>
  <si>
    <t>741001R21</t>
  </si>
  <si>
    <t>Revize - budova S - napájecí kabel</t>
  </si>
  <si>
    <t>557690466</t>
  </si>
  <si>
    <t>22</t>
  </si>
  <si>
    <t>741001R22</t>
  </si>
  <si>
    <t>Revize - budova V - napájecí kabel</t>
  </si>
  <si>
    <t>96075416</t>
  </si>
  <si>
    <t>23</t>
  </si>
  <si>
    <t>741001R23</t>
  </si>
  <si>
    <t>Revize - budova X - napájecí kabel</t>
  </si>
  <si>
    <t>752824993</t>
  </si>
  <si>
    <t>D2</t>
  </si>
  <si>
    <t>STROJE A ZAŘÍZENÍ</t>
  </si>
  <si>
    <t>D2a</t>
  </si>
  <si>
    <t>PROVOZ ÚDRŽBY</t>
  </si>
  <si>
    <t>24</t>
  </si>
  <si>
    <t>741001R25</t>
  </si>
  <si>
    <t>michačka stavební směsi</t>
  </si>
  <si>
    <t>2096088558</t>
  </si>
  <si>
    <t xml:space="preserve">Poznámka k položce:_x000D_
revize-stroj / zářízení_x000D_
</t>
  </si>
  <si>
    <t>25</t>
  </si>
  <si>
    <t>741001R26</t>
  </si>
  <si>
    <t>nůžky pákové svařovací tabulové</t>
  </si>
  <si>
    <t>1085562378</t>
  </si>
  <si>
    <t>26</t>
  </si>
  <si>
    <t>741001R27</t>
  </si>
  <si>
    <t>ohybačka plechu</t>
  </si>
  <si>
    <t>-842896806</t>
  </si>
  <si>
    <t>27</t>
  </si>
  <si>
    <t>741001R28</t>
  </si>
  <si>
    <t>řzačka na dlažbu</t>
  </si>
  <si>
    <t>584587860</t>
  </si>
  <si>
    <t>28</t>
  </si>
  <si>
    <t>741001R29</t>
  </si>
  <si>
    <t>svářečka</t>
  </si>
  <si>
    <t>-317444263</t>
  </si>
  <si>
    <t>29</t>
  </si>
  <si>
    <t>741001R30</t>
  </si>
  <si>
    <t>2089250581</t>
  </si>
  <si>
    <t>D2b</t>
  </si>
  <si>
    <t>STRAVOVACÍ PROVOZ</t>
  </si>
  <si>
    <t>30</t>
  </si>
  <si>
    <t>741001R31</t>
  </si>
  <si>
    <t>mrazící box č. 5 (zelenina)</t>
  </si>
  <si>
    <t>-605804948</t>
  </si>
  <si>
    <t>31</t>
  </si>
  <si>
    <t>741001R32</t>
  </si>
  <si>
    <t>chladící skříň ve skladu ovoce a zeleniny</t>
  </si>
  <si>
    <t>-128992796</t>
  </si>
  <si>
    <t>32</t>
  </si>
  <si>
    <t>741001R33</t>
  </si>
  <si>
    <t>myčka bílého nádobí</t>
  </si>
  <si>
    <t>1141642999</t>
  </si>
  <si>
    <t>33</t>
  </si>
  <si>
    <t>741001R34</t>
  </si>
  <si>
    <t>myčka termoplastů a gastronádobí</t>
  </si>
  <si>
    <t>1466928770</t>
  </si>
  <si>
    <t>34</t>
  </si>
  <si>
    <t>741001R35</t>
  </si>
  <si>
    <t>myčka tmavého nádobí</t>
  </si>
  <si>
    <t>-480521630</t>
  </si>
  <si>
    <t>35</t>
  </si>
  <si>
    <t>741001R36</t>
  </si>
  <si>
    <t>sběrný karusel třílopatkový</t>
  </si>
  <si>
    <t>534991444</t>
  </si>
  <si>
    <t>36</t>
  </si>
  <si>
    <t>741001R37</t>
  </si>
  <si>
    <t>škrabka zeleniny GASTRO FORM</t>
  </si>
  <si>
    <t>-1932051843</t>
  </si>
  <si>
    <t>37</t>
  </si>
  <si>
    <t>741001R38</t>
  </si>
  <si>
    <t>mísící stroj</t>
  </si>
  <si>
    <t>7964071</t>
  </si>
  <si>
    <t>38</t>
  </si>
  <si>
    <t>741001R39</t>
  </si>
  <si>
    <t>škrabka zeleniny PENTAS</t>
  </si>
  <si>
    <t>1417230621</t>
  </si>
  <si>
    <t>39</t>
  </si>
  <si>
    <t>741001R40</t>
  </si>
  <si>
    <t>třítrouba</t>
  </si>
  <si>
    <t>818204097</t>
  </si>
  <si>
    <t>40</t>
  </si>
  <si>
    <t>741001R41</t>
  </si>
  <si>
    <t>zásobník na talíře</t>
  </si>
  <si>
    <t>1265652680</t>
  </si>
  <si>
    <t>41</t>
  </si>
  <si>
    <t>741001R42</t>
  </si>
  <si>
    <t>myčka Elektrolux</t>
  </si>
  <si>
    <t>-714957003</t>
  </si>
  <si>
    <t>42</t>
  </si>
  <si>
    <t>741001R43</t>
  </si>
  <si>
    <t>nahřívač talířů</t>
  </si>
  <si>
    <t>1260445821</t>
  </si>
  <si>
    <t>43</t>
  </si>
  <si>
    <t>741001R44</t>
  </si>
  <si>
    <t>pánev Elektrolux (varna)</t>
  </si>
  <si>
    <t>1353219361</t>
  </si>
  <si>
    <t>44</t>
  </si>
  <si>
    <t>741001R45</t>
  </si>
  <si>
    <t>nářezový stroj</t>
  </si>
  <si>
    <t>1365908261</t>
  </si>
  <si>
    <t>45</t>
  </si>
  <si>
    <t>741001R46</t>
  </si>
  <si>
    <t>sporák Elektrolux (varna)</t>
  </si>
  <si>
    <t>-679578555</t>
  </si>
  <si>
    <t>46</t>
  </si>
  <si>
    <t>741001R47</t>
  </si>
  <si>
    <t>503826937</t>
  </si>
  <si>
    <t>47</t>
  </si>
  <si>
    <t>741001R48</t>
  </si>
  <si>
    <t>-842257343</t>
  </si>
  <si>
    <t>48</t>
  </si>
  <si>
    <t>741001R49</t>
  </si>
  <si>
    <t>pánev Braiseire (varna)</t>
  </si>
  <si>
    <t>-845647807</t>
  </si>
  <si>
    <t>49</t>
  </si>
  <si>
    <t>741001R50</t>
  </si>
  <si>
    <t>ohřívací stůl - výdej</t>
  </si>
  <si>
    <t>-687101321</t>
  </si>
  <si>
    <t>50</t>
  </si>
  <si>
    <t>741001R51</t>
  </si>
  <si>
    <t>98338021</t>
  </si>
  <si>
    <t>51</t>
  </si>
  <si>
    <t>741001R52</t>
  </si>
  <si>
    <t>odvlhčovač (myčka)</t>
  </si>
  <si>
    <t>1068343856</t>
  </si>
  <si>
    <t>52</t>
  </si>
  <si>
    <t>741001R53</t>
  </si>
  <si>
    <t>-1038587363</t>
  </si>
  <si>
    <t>53</t>
  </si>
  <si>
    <t>741001R54</t>
  </si>
  <si>
    <t>mlýnek na maso</t>
  </si>
  <si>
    <t>1470758247</t>
  </si>
  <si>
    <t>54</t>
  </si>
  <si>
    <t>741001R55</t>
  </si>
  <si>
    <t>1789441443</t>
  </si>
  <si>
    <t>55</t>
  </si>
  <si>
    <t>741001R56</t>
  </si>
  <si>
    <t>krouhač na zeleninu</t>
  </si>
  <si>
    <t>-1660917866</t>
  </si>
  <si>
    <t>56</t>
  </si>
  <si>
    <t>741001R57</t>
  </si>
  <si>
    <t>kotel parní Tenax</t>
  </si>
  <si>
    <t>1561833041</t>
  </si>
  <si>
    <t>57</t>
  </si>
  <si>
    <t>741001R58</t>
  </si>
  <si>
    <t>-1173128735</t>
  </si>
  <si>
    <t>58</t>
  </si>
  <si>
    <t>741001R59</t>
  </si>
  <si>
    <t>kotel Elektrolux</t>
  </si>
  <si>
    <t>392388057</t>
  </si>
  <si>
    <t>59</t>
  </si>
  <si>
    <t>741001R60</t>
  </si>
  <si>
    <t>konvektomat</t>
  </si>
  <si>
    <t>-1436520829</t>
  </si>
  <si>
    <t>60</t>
  </si>
  <si>
    <t>741001R61</t>
  </si>
  <si>
    <t>-1131017699</t>
  </si>
  <si>
    <t>61</t>
  </si>
  <si>
    <t>741001R62</t>
  </si>
  <si>
    <t>1011326627</t>
  </si>
  <si>
    <t>62</t>
  </si>
  <si>
    <t>741001R63</t>
  </si>
  <si>
    <t>kráječ chleba</t>
  </si>
  <si>
    <t>1486653409</t>
  </si>
  <si>
    <t>63</t>
  </si>
  <si>
    <t>741001R64</t>
  </si>
  <si>
    <t>hnětací stroj</t>
  </si>
  <si>
    <t>1973648253</t>
  </si>
  <si>
    <t>64</t>
  </si>
  <si>
    <t>741001R65</t>
  </si>
  <si>
    <t>-822221538</t>
  </si>
  <si>
    <t>65</t>
  </si>
  <si>
    <t>741001R66</t>
  </si>
  <si>
    <t>-1173379211</t>
  </si>
  <si>
    <t>66</t>
  </si>
  <si>
    <t>741001R67</t>
  </si>
  <si>
    <t>filtrační zařízení</t>
  </si>
  <si>
    <t>109553088</t>
  </si>
  <si>
    <t>67</t>
  </si>
  <si>
    <t>741001R68</t>
  </si>
  <si>
    <t>kráječ na knedlíky</t>
  </si>
  <si>
    <t>365985897</t>
  </si>
  <si>
    <t>68</t>
  </si>
  <si>
    <t>741001R69</t>
  </si>
  <si>
    <t>-185433912</t>
  </si>
  <si>
    <t>69</t>
  </si>
  <si>
    <t>741001R70</t>
  </si>
  <si>
    <t>mikrovlnná trouba</t>
  </si>
  <si>
    <t>276756514</t>
  </si>
  <si>
    <t>D3</t>
  </si>
  <si>
    <t>Rozvaděče - Bytové domy</t>
  </si>
  <si>
    <t>D3a</t>
  </si>
  <si>
    <t>Dům č. p. 144</t>
  </si>
  <si>
    <t>70</t>
  </si>
  <si>
    <t>741001R71</t>
  </si>
  <si>
    <t>Revize byt č. 1</t>
  </si>
  <si>
    <t>718721912</t>
  </si>
  <si>
    <t>71</t>
  </si>
  <si>
    <t>741001R72</t>
  </si>
  <si>
    <t>Revize byt č. 2</t>
  </si>
  <si>
    <t>787726557</t>
  </si>
  <si>
    <t>72</t>
  </si>
  <si>
    <t>741001R73</t>
  </si>
  <si>
    <t>Revize byt č. 3</t>
  </si>
  <si>
    <t>-352593766</t>
  </si>
  <si>
    <t>73</t>
  </si>
  <si>
    <t>741001R74</t>
  </si>
  <si>
    <t>Revize byt č. 4</t>
  </si>
  <si>
    <t>-449727219</t>
  </si>
  <si>
    <t>74</t>
  </si>
  <si>
    <t>741001R75</t>
  </si>
  <si>
    <t>Společné prostory</t>
  </si>
  <si>
    <t>-1356289788</t>
  </si>
  <si>
    <t>75</t>
  </si>
  <si>
    <t>741001R76</t>
  </si>
  <si>
    <t>Hromosvod</t>
  </si>
  <si>
    <t>1124567311</t>
  </si>
  <si>
    <t>D3b</t>
  </si>
  <si>
    <t>Dům č. p. 156</t>
  </si>
  <si>
    <t>76</t>
  </si>
  <si>
    <t>741001R77</t>
  </si>
  <si>
    <t>Revize byt. č. 1</t>
  </si>
  <si>
    <t>-1444335541</t>
  </si>
  <si>
    <t>77</t>
  </si>
  <si>
    <t>741001R78</t>
  </si>
  <si>
    <t>Revize byt. č. 2</t>
  </si>
  <si>
    <t>-812642380</t>
  </si>
  <si>
    <t>78</t>
  </si>
  <si>
    <t>741001R79</t>
  </si>
  <si>
    <t>Revize byt. č. 3</t>
  </si>
  <si>
    <t>-2132815322</t>
  </si>
  <si>
    <t>79</t>
  </si>
  <si>
    <t>741001R80</t>
  </si>
  <si>
    <t>Revize byt. č. 4</t>
  </si>
  <si>
    <t>-1606818425</t>
  </si>
  <si>
    <t>80</t>
  </si>
  <si>
    <t>741001R81</t>
  </si>
  <si>
    <t>Společenské prostory</t>
  </si>
  <si>
    <t>-454679715</t>
  </si>
  <si>
    <t>81</t>
  </si>
  <si>
    <t>741001R82</t>
  </si>
  <si>
    <t>-2021930329</t>
  </si>
  <si>
    <t>D3c</t>
  </si>
  <si>
    <t>Dům č.p. 157</t>
  </si>
  <si>
    <t>82</t>
  </si>
  <si>
    <t>741001R83</t>
  </si>
  <si>
    <t>-660909015</t>
  </si>
  <si>
    <t>83</t>
  </si>
  <si>
    <t>741001R84</t>
  </si>
  <si>
    <t>-2002552932</t>
  </si>
  <si>
    <t>84</t>
  </si>
  <si>
    <t>741001R85</t>
  </si>
  <si>
    <t>589329479</t>
  </si>
  <si>
    <t>85</t>
  </si>
  <si>
    <t>741001R86</t>
  </si>
  <si>
    <t>-2112204369</t>
  </si>
  <si>
    <t>86</t>
  </si>
  <si>
    <t>741001R87</t>
  </si>
  <si>
    <t>-1052971774</t>
  </si>
  <si>
    <t>87</t>
  </si>
  <si>
    <t>741001R88</t>
  </si>
  <si>
    <t>-2124293879</t>
  </si>
  <si>
    <t>D3d</t>
  </si>
  <si>
    <t>Dům č.p. 158</t>
  </si>
  <si>
    <t>88</t>
  </si>
  <si>
    <t>741001R89</t>
  </si>
  <si>
    <t>revize byt č.1</t>
  </si>
  <si>
    <t>-1615301559</t>
  </si>
  <si>
    <t>89</t>
  </si>
  <si>
    <t>741001R90</t>
  </si>
  <si>
    <t>revize byt č.2</t>
  </si>
  <si>
    <t>1521144657</t>
  </si>
  <si>
    <t>90</t>
  </si>
  <si>
    <t>741001R91</t>
  </si>
  <si>
    <t>revize byt č.3</t>
  </si>
  <si>
    <t>-1132407569</t>
  </si>
  <si>
    <t>91</t>
  </si>
  <si>
    <t>741001R92</t>
  </si>
  <si>
    <t>revize byt č.4</t>
  </si>
  <si>
    <t>-1777015785</t>
  </si>
  <si>
    <t>92</t>
  </si>
  <si>
    <t>741001R93</t>
  </si>
  <si>
    <t>-1415277758</t>
  </si>
  <si>
    <t>93</t>
  </si>
  <si>
    <t>741001R94</t>
  </si>
  <si>
    <t>-1022074962</t>
  </si>
  <si>
    <t>D3e</t>
  </si>
  <si>
    <t>Dům č.p. 159</t>
  </si>
  <si>
    <t>94</t>
  </si>
  <si>
    <t>741001R95</t>
  </si>
  <si>
    <t>Revize byt č.1</t>
  </si>
  <si>
    <t>1184666830</t>
  </si>
  <si>
    <t>95</t>
  </si>
  <si>
    <t>741001R96</t>
  </si>
  <si>
    <t>Revize byt č.2</t>
  </si>
  <si>
    <t>1052124546</t>
  </si>
  <si>
    <t>96</t>
  </si>
  <si>
    <t>741001R97</t>
  </si>
  <si>
    <t>Revize byt č.3</t>
  </si>
  <si>
    <t>-304841494</t>
  </si>
  <si>
    <t>97</t>
  </si>
  <si>
    <t>741001R98</t>
  </si>
  <si>
    <t>Revize byt č.4</t>
  </si>
  <si>
    <t>932609998</t>
  </si>
  <si>
    <t>98</t>
  </si>
  <si>
    <t>741001R99</t>
  </si>
  <si>
    <t>1955588561</t>
  </si>
  <si>
    <t>99</t>
  </si>
  <si>
    <t>741001R100</t>
  </si>
  <si>
    <t>-1931933045</t>
  </si>
  <si>
    <t>D3f</t>
  </si>
  <si>
    <t>Dům č.p. 176</t>
  </si>
  <si>
    <t>100</t>
  </si>
  <si>
    <t>741001R101</t>
  </si>
  <si>
    <t>-856703060</t>
  </si>
  <si>
    <t>101</t>
  </si>
  <si>
    <t>741001R102</t>
  </si>
  <si>
    <t>1576551996</t>
  </si>
  <si>
    <t>102</t>
  </si>
  <si>
    <t>741001R103</t>
  </si>
  <si>
    <t>1353489818</t>
  </si>
  <si>
    <t>103</t>
  </si>
  <si>
    <t>741001R104</t>
  </si>
  <si>
    <t>2020436853</t>
  </si>
  <si>
    <t>104</t>
  </si>
  <si>
    <t>741001R105</t>
  </si>
  <si>
    <t>1370615907</t>
  </si>
  <si>
    <t>105</t>
  </si>
  <si>
    <t>741001R106</t>
  </si>
  <si>
    <t>1678587872</t>
  </si>
  <si>
    <t>D3g</t>
  </si>
  <si>
    <t>Dům č.p. 200</t>
  </si>
  <si>
    <t>106</t>
  </si>
  <si>
    <t>741001R107</t>
  </si>
  <si>
    <t>853173472</t>
  </si>
  <si>
    <t>107</t>
  </si>
  <si>
    <t>741001R108</t>
  </si>
  <si>
    <t>-1869989924</t>
  </si>
  <si>
    <t>108</t>
  </si>
  <si>
    <t>741001R109</t>
  </si>
  <si>
    <t>-531805795</t>
  </si>
  <si>
    <t>109</t>
  </si>
  <si>
    <t>741001R110</t>
  </si>
  <si>
    <t>277228232</t>
  </si>
  <si>
    <t>110</t>
  </si>
  <si>
    <t>741001R111</t>
  </si>
  <si>
    <t>-379381500</t>
  </si>
  <si>
    <t>111</t>
  </si>
  <si>
    <t>741001R112</t>
  </si>
  <si>
    <t>2092650913</t>
  </si>
  <si>
    <t>D3h</t>
  </si>
  <si>
    <t>Dům č.p. 201</t>
  </si>
  <si>
    <t>112</t>
  </si>
  <si>
    <t>741001R113</t>
  </si>
  <si>
    <t>Revize bytu č. 1</t>
  </si>
  <si>
    <t>-1458689056</t>
  </si>
  <si>
    <t>113</t>
  </si>
  <si>
    <t>741001R114</t>
  </si>
  <si>
    <t>Revize bytu č. 2</t>
  </si>
  <si>
    <t>1787370136</t>
  </si>
  <si>
    <t>114</t>
  </si>
  <si>
    <t>741001R115</t>
  </si>
  <si>
    <t>Revize bytu č. 3</t>
  </si>
  <si>
    <t>-1113562150</t>
  </si>
  <si>
    <t>115</t>
  </si>
  <si>
    <t>741001R116</t>
  </si>
  <si>
    <t>Revize bytu č. 4</t>
  </si>
  <si>
    <t>-529395026</t>
  </si>
  <si>
    <t>116</t>
  </si>
  <si>
    <t>741001R117</t>
  </si>
  <si>
    <t>915829337</t>
  </si>
  <si>
    <t>117</t>
  </si>
  <si>
    <t>741001R118</t>
  </si>
  <si>
    <t>1031313075</t>
  </si>
  <si>
    <t>D3i</t>
  </si>
  <si>
    <t>Dům č.p. 259</t>
  </si>
  <si>
    <t>118</t>
  </si>
  <si>
    <t>741001R119</t>
  </si>
  <si>
    <t>revize bytu č. 1</t>
  </si>
  <si>
    <t>-1124263149</t>
  </si>
  <si>
    <t>119</t>
  </si>
  <si>
    <t>741001R120</t>
  </si>
  <si>
    <t>revize bytu č. 2</t>
  </si>
  <si>
    <t>-1291822805</t>
  </si>
  <si>
    <t>120</t>
  </si>
  <si>
    <t>741001R121</t>
  </si>
  <si>
    <t>revize bytu č. 3</t>
  </si>
  <si>
    <t>1822642108</t>
  </si>
  <si>
    <t>121</t>
  </si>
  <si>
    <t>741001R122</t>
  </si>
  <si>
    <t>revize bytu č. 4</t>
  </si>
  <si>
    <t>-2129786121</t>
  </si>
  <si>
    <t>122</t>
  </si>
  <si>
    <t>741001R123</t>
  </si>
  <si>
    <t>revize bytu č. 5</t>
  </si>
  <si>
    <t>-987670155</t>
  </si>
  <si>
    <t>123</t>
  </si>
  <si>
    <t>741001R124</t>
  </si>
  <si>
    <t>revize bytu č. 6</t>
  </si>
  <si>
    <t>-895299798</t>
  </si>
  <si>
    <t>124</t>
  </si>
  <si>
    <t>741001R125</t>
  </si>
  <si>
    <t>-1282027996</t>
  </si>
  <si>
    <t>125</t>
  </si>
  <si>
    <t>741001R126</t>
  </si>
  <si>
    <t>-1355084132</t>
  </si>
  <si>
    <t>D3j</t>
  </si>
  <si>
    <t>Dům č.p. 260</t>
  </si>
  <si>
    <t>126</t>
  </si>
  <si>
    <t>741001R127</t>
  </si>
  <si>
    <t>-1611051276</t>
  </si>
  <si>
    <t>127</t>
  </si>
  <si>
    <t>741001R128</t>
  </si>
  <si>
    <t>-277479988</t>
  </si>
  <si>
    <t>128</t>
  </si>
  <si>
    <t>741001R129</t>
  </si>
  <si>
    <t>-2087692939</t>
  </si>
  <si>
    <t>129</t>
  </si>
  <si>
    <t>741001R130</t>
  </si>
  <si>
    <t>-495921792</t>
  </si>
  <si>
    <t>130</t>
  </si>
  <si>
    <t>741001R131</t>
  </si>
  <si>
    <t>1311044638</t>
  </si>
  <si>
    <t>131</t>
  </si>
  <si>
    <t>741001R132</t>
  </si>
  <si>
    <t>-1231404025</t>
  </si>
  <si>
    <t>132</t>
  </si>
  <si>
    <t>741001R133</t>
  </si>
  <si>
    <t>1835408055</t>
  </si>
  <si>
    <t>133</t>
  </si>
  <si>
    <t>741001R134</t>
  </si>
  <si>
    <t>935553145</t>
  </si>
  <si>
    <t>D3k</t>
  </si>
  <si>
    <t>Dům č.p.261</t>
  </si>
  <si>
    <t>134</t>
  </si>
  <si>
    <t>741001R135</t>
  </si>
  <si>
    <t>Revize bytu č.1</t>
  </si>
  <si>
    <t>-1736238690</t>
  </si>
  <si>
    <t>135</t>
  </si>
  <si>
    <t>741001R136</t>
  </si>
  <si>
    <t>Revize bytu č.2</t>
  </si>
  <si>
    <t>1510666784</t>
  </si>
  <si>
    <t>136</t>
  </si>
  <si>
    <t>741001R137</t>
  </si>
  <si>
    <t>Revize bytu č.3</t>
  </si>
  <si>
    <t>-713636518</t>
  </si>
  <si>
    <t>137</t>
  </si>
  <si>
    <t>741001R138</t>
  </si>
  <si>
    <t>Revize bytu č.4</t>
  </si>
  <si>
    <t>-196015050</t>
  </si>
  <si>
    <t>138</t>
  </si>
  <si>
    <t>741001R139</t>
  </si>
  <si>
    <t>Revize bytu č.5</t>
  </si>
  <si>
    <t>785696791</t>
  </si>
  <si>
    <t>139</t>
  </si>
  <si>
    <t>741001R140</t>
  </si>
  <si>
    <t>Revize bytu č.6</t>
  </si>
  <si>
    <t>698878936</t>
  </si>
  <si>
    <t>140</t>
  </si>
  <si>
    <t>741001R141</t>
  </si>
  <si>
    <t>-902179686</t>
  </si>
  <si>
    <t>141</t>
  </si>
  <si>
    <t>741001R142</t>
  </si>
  <si>
    <t>-209157045</t>
  </si>
  <si>
    <t>D3l</t>
  </si>
  <si>
    <t>Dům č.p. 262</t>
  </si>
  <si>
    <t>142</t>
  </si>
  <si>
    <t>7410011R143</t>
  </si>
  <si>
    <t>-1610201821</t>
  </si>
  <si>
    <t>143</t>
  </si>
  <si>
    <t>7410011R144</t>
  </si>
  <si>
    <t>1382845251</t>
  </si>
  <si>
    <t>144</t>
  </si>
  <si>
    <t>7410011R145</t>
  </si>
  <si>
    <t>-996531741</t>
  </si>
  <si>
    <t>145</t>
  </si>
  <si>
    <t>7410011R146</t>
  </si>
  <si>
    <t>1390031796</t>
  </si>
  <si>
    <t>146</t>
  </si>
  <si>
    <t>7410011R147</t>
  </si>
  <si>
    <t>Revize bytu č. 5</t>
  </si>
  <si>
    <t>801275002</t>
  </si>
  <si>
    <t>147</t>
  </si>
  <si>
    <t>7410011R148</t>
  </si>
  <si>
    <t>Revize bytu č. 6</t>
  </si>
  <si>
    <t>969105294</t>
  </si>
  <si>
    <t>148</t>
  </si>
  <si>
    <t>7410011R149</t>
  </si>
  <si>
    <t>Revize bytu č. 7</t>
  </si>
  <si>
    <t>-1365692357</t>
  </si>
  <si>
    <t>149</t>
  </si>
  <si>
    <t>7410011R150</t>
  </si>
  <si>
    <t>Revize bytu č. 8</t>
  </si>
  <si>
    <t>1872228914</t>
  </si>
  <si>
    <t>150</t>
  </si>
  <si>
    <t>7410011R151</t>
  </si>
  <si>
    <t>Revize bytu č. 9</t>
  </si>
  <si>
    <t>-1715352683</t>
  </si>
  <si>
    <t>151</t>
  </si>
  <si>
    <t>7410011R152</t>
  </si>
  <si>
    <t>Revize bytu č. 10</t>
  </si>
  <si>
    <t>1021702883</t>
  </si>
  <si>
    <t>152</t>
  </si>
  <si>
    <t>7410011R153</t>
  </si>
  <si>
    <t>Revize bytu č. 11</t>
  </si>
  <si>
    <t>-795429285</t>
  </si>
  <si>
    <t>153</t>
  </si>
  <si>
    <t>7410011R154</t>
  </si>
  <si>
    <t>Revize bytu č. 12</t>
  </si>
  <si>
    <t>928114149</t>
  </si>
  <si>
    <t>154</t>
  </si>
  <si>
    <t>7410011R155</t>
  </si>
  <si>
    <t>Revize bytu č. 13</t>
  </si>
  <si>
    <t>-1795779859</t>
  </si>
  <si>
    <t>155</t>
  </si>
  <si>
    <t>7410011R156</t>
  </si>
  <si>
    <t>Revize bytu č. 14</t>
  </si>
  <si>
    <t>1301103788</t>
  </si>
  <si>
    <t>156</t>
  </si>
  <si>
    <t>7410011R157</t>
  </si>
  <si>
    <t>Revize bytu č. 15</t>
  </si>
  <si>
    <t>-650377482</t>
  </si>
  <si>
    <t>157</t>
  </si>
  <si>
    <t>7410011R158</t>
  </si>
  <si>
    <t>Revize bytu č. 16</t>
  </si>
  <si>
    <t>611732116</t>
  </si>
  <si>
    <t>158</t>
  </si>
  <si>
    <t>7410011R159</t>
  </si>
  <si>
    <t>Revize bytu č. 17</t>
  </si>
  <si>
    <t>-823752966</t>
  </si>
  <si>
    <t>159</t>
  </si>
  <si>
    <t>7410011R160</t>
  </si>
  <si>
    <t>Revize bytu č. 18</t>
  </si>
  <si>
    <t>1709272214</t>
  </si>
  <si>
    <t>160</t>
  </si>
  <si>
    <t>7410011R161</t>
  </si>
  <si>
    <t>Revize bytu č. 19</t>
  </si>
  <si>
    <t>-594048348</t>
  </si>
  <si>
    <t>161</t>
  </si>
  <si>
    <t>7410011R162</t>
  </si>
  <si>
    <t>Revize bytu č. 20</t>
  </si>
  <si>
    <t>-1671312110</t>
  </si>
  <si>
    <t>162</t>
  </si>
  <si>
    <t>7410011R163</t>
  </si>
  <si>
    <t>Revize bytu č. 21</t>
  </si>
  <si>
    <t>997013084</t>
  </si>
  <si>
    <t>163</t>
  </si>
  <si>
    <t>7410011R164</t>
  </si>
  <si>
    <t>Revize bytu č. 22</t>
  </si>
  <si>
    <t>-463208797</t>
  </si>
  <si>
    <t>164</t>
  </si>
  <si>
    <t>7410011R165</t>
  </si>
  <si>
    <t>Revize bytu č. 23</t>
  </si>
  <si>
    <t>253399183</t>
  </si>
  <si>
    <t>165</t>
  </si>
  <si>
    <t>7410011R166</t>
  </si>
  <si>
    <t>Revize bytu č. 24</t>
  </si>
  <si>
    <t>-381634735</t>
  </si>
  <si>
    <t>166</t>
  </si>
  <si>
    <t>7410011R167</t>
  </si>
  <si>
    <t>722271295</t>
  </si>
  <si>
    <t>167</t>
  </si>
  <si>
    <t>7410011R168</t>
  </si>
  <si>
    <t>181279037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</si>
</sst>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i/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7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7" fillId="5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 applyProtection="1">
      <alignment horizontal="center" vertical="center" wrapText="1"/>
      <protection locked="0"/>
    </xf>
    <xf numFmtId="0" fontId="17" fillId="5" borderId="18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15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8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left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right" vertical="center"/>
    </xf>
    <xf numFmtId="0" fontId="17" fillId="5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79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1:74" ht="12" customHeight="1">
      <c r="B5" s="16"/>
      <c r="D5" s="20" t="s">
        <v>13</v>
      </c>
      <c r="K5" s="190" t="s">
        <v>14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16"/>
      <c r="BE5" s="197" t="s">
        <v>15</v>
      </c>
      <c r="BS5" s="13" t="s">
        <v>6</v>
      </c>
    </row>
    <row r="6" spans="1:74" ht="36.950000000000003" customHeight="1">
      <c r="B6" s="16"/>
      <c r="D6" s="21" t="s">
        <v>16</v>
      </c>
      <c r="K6" s="191" t="s">
        <v>17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16"/>
      <c r="BE6" s="198"/>
      <c r="BS6" s="13" t="s">
        <v>6</v>
      </c>
    </row>
    <row r="7" spans="1:74" ht="12" customHeight="1">
      <c r="B7" s="16"/>
      <c r="D7" s="22" t="s">
        <v>18</v>
      </c>
      <c r="K7" s="13" t="s">
        <v>1</v>
      </c>
      <c r="AK7" s="22" t="s">
        <v>19</v>
      </c>
      <c r="AN7" s="13" t="s">
        <v>1</v>
      </c>
      <c r="AR7" s="16"/>
      <c r="BE7" s="198"/>
      <c r="BS7" s="13" t="s">
        <v>6</v>
      </c>
    </row>
    <row r="8" spans="1:74" ht="12" customHeight="1">
      <c r="B8" s="16"/>
      <c r="D8" s="22" t="s">
        <v>20</v>
      </c>
      <c r="K8" s="13" t="s">
        <v>21</v>
      </c>
      <c r="AK8" s="22" t="s">
        <v>22</v>
      </c>
      <c r="AN8" s="23" t="s">
        <v>23</v>
      </c>
      <c r="AR8" s="16"/>
      <c r="BE8" s="198"/>
      <c r="BS8" s="13" t="s">
        <v>6</v>
      </c>
    </row>
    <row r="9" spans="1:74" ht="14.45" customHeight="1">
      <c r="B9" s="16"/>
      <c r="AR9" s="16"/>
      <c r="BE9" s="198"/>
      <c r="BS9" s="13" t="s">
        <v>6</v>
      </c>
    </row>
    <row r="10" spans="1:74" ht="12" customHeight="1">
      <c r="B10" s="16"/>
      <c r="D10" s="22" t="s">
        <v>24</v>
      </c>
      <c r="AK10" s="22" t="s">
        <v>25</v>
      </c>
      <c r="AN10" s="13" t="s">
        <v>1</v>
      </c>
      <c r="AR10" s="16"/>
      <c r="BE10" s="198"/>
      <c r="BS10" s="13" t="s">
        <v>6</v>
      </c>
    </row>
    <row r="11" spans="1:74" ht="18.399999999999999" customHeight="1">
      <c r="B11" s="16"/>
      <c r="E11" s="13" t="s">
        <v>21</v>
      </c>
      <c r="AK11" s="22" t="s">
        <v>26</v>
      </c>
      <c r="AN11" s="13" t="s">
        <v>1</v>
      </c>
      <c r="AR11" s="16"/>
      <c r="BE11" s="198"/>
      <c r="BS11" s="13" t="s">
        <v>6</v>
      </c>
    </row>
    <row r="12" spans="1:74" ht="6.95" customHeight="1">
      <c r="B12" s="16"/>
      <c r="AR12" s="16"/>
      <c r="BE12" s="198"/>
      <c r="BS12" s="13" t="s">
        <v>6</v>
      </c>
    </row>
    <row r="13" spans="1:74" ht="12" customHeight="1">
      <c r="B13" s="16"/>
      <c r="D13" s="22" t="s">
        <v>27</v>
      </c>
      <c r="AK13" s="22" t="s">
        <v>25</v>
      </c>
      <c r="AN13" s="24" t="s">
        <v>28</v>
      </c>
      <c r="AR13" s="16"/>
      <c r="BE13" s="198"/>
      <c r="BS13" s="13" t="s">
        <v>6</v>
      </c>
    </row>
    <row r="14" spans="1:74">
      <c r="B14" s="16"/>
      <c r="E14" s="192" t="s">
        <v>28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22" t="s">
        <v>26</v>
      </c>
      <c r="AN14" s="24" t="s">
        <v>28</v>
      </c>
      <c r="AR14" s="16"/>
      <c r="BE14" s="198"/>
      <c r="BS14" s="13" t="s">
        <v>6</v>
      </c>
    </row>
    <row r="15" spans="1:74" ht="6.95" customHeight="1">
      <c r="B15" s="16"/>
      <c r="AR15" s="16"/>
      <c r="BE15" s="198"/>
      <c r="BS15" s="13" t="s">
        <v>3</v>
      </c>
    </row>
    <row r="16" spans="1:74" ht="12" customHeight="1">
      <c r="B16" s="16"/>
      <c r="D16" s="22" t="s">
        <v>29</v>
      </c>
      <c r="AK16" s="22" t="s">
        <v>25</v>
      </c>
      <c r="AN16" s="13" t="s">
        <v>1</v>
      </c>
      <c r="AR16" s="16"/>
      <c r="BE16" s="198"/>
      <c r="BS16" s="13" t="s">
        <v>3</v>
      </c>
    </row>
    <row r="17" spans="2:71" ht="18.399999999999999" customHeight="1">
      <c r="B17" s="16"/>
      <c r="E17" s="13" t="s">
        <v>21</v>
      </c>
      <c r="AK17" s="22" t="s">
        <v>26</v>
      </c>
      <c r="AN17" s="13" t="s">
        <v>1</v>
      </c>
      <c r="AR17" s="16"/>
      <c r="BE17" s="198"/>
      <c r="BS17" s="13" t="s">
        <v>30</v>
      </c>
    </row>
    <row r="18" spans="2:71" ht="6.95" customHeight="1">
      <c r="B18" s="16"/>
      <c r="AR18" s="16"/>
      <c r="BE18" s="198"/>
      <c r="BS18" s="13" t="s">
        <v>6</v>
      </c>
    </row>
    <row r="19" spans="2:71" ht="12" customHeight="1">
      <c r="B19" s="16"/>
      <c r="D19" s="22" t="s">
        <v>31</v>
      </c>
      <c r="AK19" s="22" t="s">
        <v>25</v>
      </c>
      <c r="AN19" s="13" t="s">
        <v>1</v>
      </c>
      <c r="AR19" s="16"/>
      <c r="BE19" s="198"/>
      <c r="BS19" s="13" t="s">
        <v>6</v>
      </c>
    </row>
    <row r="20" spans="2:71" ht="18.399999999999999" customHeight="1">
      <c r="B20" s="16"/>
      <c r="E20" s="13" t="s">
        <v>21</v>
      </c>
      <c r="AK20" s="22" t="s">
        <v>26</v>
      </c>
      <c r="AN20" s="13" t="s">
        <v>1</v>
      </c>
      <c r="AR20" s="16"/>
      <c r="BE20" s="198"/>
      <c r="BS20" s="13" t="s">
        <v>30</v>
      </c>
    </row>
    <row r="21" spans="2:71" ht="6.95" customHeight="1">
      <c r="B21" s="16"/>
      <c r="AR21" s="16"/>
      <c r="BE21" s="198"/>
    </row>
    <row r="22" spans="2:71" ht="12" customHeight="1">
      <c r="B22" s="16"/>
      <c r="D22" s="22" t="s">
        <v>32</v>
      </c>
      <c r="AR22" s="16"/>
      <c r="BE22" s="198"/>
    </row>
    <row r="23" spans="2:71" ht="16.5" customHeight="1">
      <c r="B23" s="16"/>
      <c r="E23" s="194" t="s">
        <v>1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R23" s="16"/>
      <c r="BE23" s="198"/>
    </row>
    <row r="24" spans="2:71" ht="6.95" customHeight="1">
      <c r="B24" s="16"/>
      <c r="AR24" s="16"/>
      <c r="BE24" s="198"/>
    </row>
    <row r="25" spans="2:71" ht="6.95" customHeight="1">
      <c r="B25" s="1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6"/>
      <c r="BE25" s="198"/>
    </row>
    <row r="26" spans="2:71" s="1" customFormat="1" ht="25.9" customHeight="1">
      <c r="B26" s="27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9">
        <f>ROUND(AG54,2)</f>
        <v>0</v>
      </c>
      <c r="AL26" s="200"/>
      <c r="AM26" s="200"/>
      <c r="AN26" s="200"/>
      <c r="AO26" s="200"/>
      <c r="AR26" s="27"/>
      <c r="BE26" s="198"/>
    </row>
    <row r="27" spans="2:71" s="1" customFormat="1" ht="6.95" customHeight="1">
      <c r="B27" s="27"/>
      <c r="AR27" s="27"/>
      <c r="BE27" s="198"/>
    </row>
    <row r="28" spans="2:71" s="1" customFormat="1">
      <c r="B28" s="27"/>
      <c r="L28" s="195" t="s">
        <v>34</v>
      </c>
      <c r="M28" s="195"/>
      <c r="N28" s="195"/>
      <c r="O28" s="195"/>
      <c r="P28" s="195"/>
      <c r="W28" s="195" t="s">
        <v>35</v>
      </c>
      <c r="X28" s="195"/>
      <c r="Y28" s="195"/>
      <c r="Z28" s="195"/>
      <c r="AA28" s="195"/>
      <c r="AB28" s="195"/>
      <c r="AC28" s="195"/>
      <c r="AD28" s="195"/>
      <c r="AE28" s="195"/>
      <c r="AK28" s="195" t="s">
        <v>36</v>
      </c>
      <c r="AL28" s="195"/>
      <c r="AM28" s="195"/>
      <c r="AN28" s="195"/>
      <c r="AO28" s="195"/>
      <c r="AR28" s="27"/>
      <c r="BE28" s="198"/>
    </row>
    <row r="29" spans="2:71" s="2" customFormat="1" ht="14.45" customHeight="1">
      <c r="B29" s="31"/>
      <c r="D29" s="22" t="s">
        <v>37</v>
      </c>
      <c r="F29" s="22" t="s">
        <v>38</v>
      </c>
      <c r="L29" s="163">
        <v>0.21</v>
      </c>
      <c r="M29" s="164"/>
      <c r="N29" s="164"/>
      <c r="O29" s="164"/>
      <c r="P29" s="164"/>
      <c r="W29" s="196">
        <f>ROUND(AZ54, 2)</f>
        <v>0</v>
      </c>
      <c r="X29" s="164"/>
      <c r="Y29" s="164"/>
      <c r="Z29" s="164"/>
      <c r="AA29" s="164"/>
      <c r="AB29" s="164"/>
      <c r="AC29" s="164"/>
      <c r="AD29" s="164"/>
      <c r="AE29" s="164"/>
      <c r="AK29" s="196">
        <f>ROUND(AV54, 2)</f>
        <v>0</v>
      </c>
      <c r="AL29" s="164"/>
      <c r="AM29" s="164"/>
      <c r="AN29" s="164"/>
      <c r="AO29" s="164"/>
      <c r="AR29" s="31"/>
      <c r="BE29" s="198"/>
    </row>
    <row r="30" spans="2:71" s="2" customFormat="1" ht="14.45" customHeight="1">
      <c r="B30" s="31"/>
      <c r="F30" s="22" t="s">
        <v>39</v>
      </c>
      <c r="L30" s="163">
        <v>0.15</v>
      </c>
      <c r="M30" s="164"/>
      <c r="N30" s="164"/>
      <c r="O30" s="164"/>
      <c r="P30" s="164"/>
      <c r="W30" s="196">
        <f>ROUND(BA54, 2)</f>
        <v>0</v>
      </c>
      <c r="X30" s="164"/>
      <c r="Y30" s="164"/>
      <c r="Z30" s="164"/>
      <c r="AA30" s="164"/>
      <c r="AB30" s="164"/>
      <c r="AC30" s="164"/>
      <c r="AD30" s="164"/>
      <c r="AE30" s="164"/>
      <c r="AK30" s="196">
        <f>ROUND(AW54, 2)</f>
        <v>0</v>
      </c>
      <c r="AL30" s="164"/>
      <c r="AM30" s="164"/>
      <c r="AN30" s="164"/>
      <c r="AO30" s="164"/>
      <c r="AR30" s="31"/>
      <c r="BE30" s="198"/>
    </row>
    <row r="31" spans="2:71" s="2" customFormat="1" ht="14.45" hidden="1" customHeight="1">
      <c r="B31" s="31"/>
      <c r="F31" s="22" t="s">
        <v>40</v>
      </c>
      <c r="L31" s="163">
        <v>0.21</v>
      </c>
      <c r="M31" s="164"/>
      <c r="N31" s="164"/>
      <c r="O31" s="164"/>
      <c r="P31" s="164"/>
      <c r="W31" s="196">
        <f>ROUND(BB54, 2)</f>
        <v>0</v>
      </c>
      <c r="X31" s="164"/>
      <c r="Y31" s="164"/>
      <c r="Z31" s="164"/>
      <c r="AA31" s="164"/>
      <c r="AB31" s="164"/>
      <c r="AC31" s="164"/>
      <c r="AD31" s="164"/>
      <c r="AE31" s="164"/>
      <c r="AK31" s="196">
        <v>0</v>
      </c>
      <c r="AL31" s="164"/>
      <c r="AM31" s="164"/>
      <c r="AN31" s="164"/>
      <c r="AO31" s="164"/>
      <c r="AR31" s="31"/>
      <c r="BE31" s="198"/>
    </row>
    <row r="32" spans="2:71" s="2" customFormat="1" ht="14.45" hidden="1" customHeight="1">
      <c r="B32" s="31"/>
      <c r="F32" s="22" t="s">
        <v>41</v>
      </c>
      <c r="L32" s="163">
        <v>0.15</v>
      </c>
      <c r="M32" s="164"/>
      <c r="N32" s="164"/>
      <c r="O32" s="164"/>
      <c r="P32" s="164"/>
      <c r="W32" s="196">
        <f>ROUND(BC54, 2)</f>
        <v>0</v>
      </c>
      <c r="X32" s="164"/>
      <c r="Y32" s="164"/>
      <c r="Z32" s="164"/>
      <c r="AA32" s="164"/>
      <c r="AB32" s="164"/>
      <c r="AC32" s="164"/>
      <c r="AD32" s="164"/>
      <c r="AE32" s="164"/>
      <c r="AK32" s="196">
        <v>0</v>
      </c>
      <c r="AL32" s="164"/>
      <c r="AM32" s="164"/>
      <c r="AN32" s="164"/>
      <c r="AO32" s="164"/>
      <c r="AR32" s="31"/>
      <c r="BE32" s="198"/>
    </row>
    <row r="33" spans="2:57" s="2" customFormat="1" ht="14.45" hidden="1" customHeight="1">
      <c r="B33" s="31"/>
      <c r="F33" s="22" t="s">
        <v>42</v>
      </c>
      <c r="L33" s="163">
        <v>0</v>
      </c>
      <c r="M33" s="164"/>
      <c r="N33" s="164"/>
      <c r="O33" s="164"/>
      <c r="P33" s="164"/>
      <c r="W33" s="196">
        <f>ROUND(BD54, 2)</f>
        <v>0</v>
      </c>
      <c r="X33" s="164"/>
      <c r="Y33" s="164"/>
      <c r="Z33" s="164"/>
      <c r="AA33" s="164"/>
      <c r="AB33" s="164"/>
      <c r="AC33" s="164"/>
      <c r="AD33" s="164"/>
      <c r="AE33" s="164"/>
      <c r="AK33" s="196">
        <v>0</v>
      </c>
      <c r="AL33" s="164"/>
      <c r="AM33" s="164"/>
      <c r="AN33" s="164"/>
      <c r="AO33" s="164"/>
      <c r="AR33" s="31"/>
      <c r="BE33" s="198"/>
    </row>
    <row r="34" spans="2:57" s="1" customFormat="1" ht="6.95" customHeight="1">
      <c r="B34" s="27"/>
      <c r="AR34" s="27"/>
      <c r="BE34" s="198"/>
    </row>
    <row r="35" spans="2:57" s="1" customFormat="1" ht="25.9" customHeight="1">
      <c r="B35" s="27"/>
      <c r="C35" s="32"/>
      <c r="D35" s="33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44</v>
      </c>
      <c r="U35" s="34"/>
      <c r="V35" s="34"/>
      <c r="W35" s="34"/>
      <c r="X35" s="175" t="s">
        <v>45</v>
      </c>
      <c r="Y35" s="176"/>
      <c r="Z35" s="176"/>
      <c r="AA35" s="176"/>
      <c r="AB35" s="176"/>
      <c r="AC35" s="34"/>
      <c r="AD35" s="34"/>
      <c r="AE35" s="34"/>
      <c r="AF35" s="34"/>
      <c r="AG35" s="34"/>
      <c r="AH35" s="34"/>
      <c r="AI35" s="34"/>
      <c r="AJ35" s="34"/>
      <c r="AK35" s="177">
        <f>SUM(AK26:AK33)</f>
        <v>0</v>
      </c>
      <c r="AL35" s="176"/>
      <c r="AM35" s="176"/>
      <c r="AN35" s="176"/>
      <c r="AO35" s="178"/>
      <c r="AP35" s="32"/>
      <c r="AQ35" s="32"/>
      <c r="AR35" s="27"/>
    </row>
    <row r="36" spans="2:57" s="1" customFormat="1" ht="6.95" customHeight="1">
      <c r="B36" s="27"/>
      <c r="AR36" s="27"/>
    </row>
    <row r="37" spans="2:57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27"/>
    </row>
    <row r="41" spans="2:57" s="1" customFormat="1" ht="6.9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27"/>
    </row>
    <row r="42" spans="2:57" s="1" customFormat="1" ht="24.95" customHeight="1">
      <c r="B42" s="27"/>
      <c r="C42" s="17" t="s">
        <v>46</v>
      </c>
      <c r="AR42" s="27"/>
    </row>
    <row r="43" spans="2:57" s="1" customFormat="1" ht="6.95" customHeight="1">
      <c r="B43" s="27"/>
      <c r="AR43" s="27"/>
    </row>
    <row r="44" spans="2:57" s="1" customFormat="1" ht="12" customHeight="1">
      <c r="B44" s="27"/>
      <c r="C44" s="22" t="s">
        <v>13</v>
      </c>
      <c r="L44" s="1" t="str">
        <f>K5</f>
        <v>2019/009</v>
      </c>
      <c r="AR44" s="27"/>
    </row>
    <row r="45" spans="2:57" s="3" customFormat="1" ht="36.950000000000003" customHeight="1">
      <c r="B45" s="40"/>
      <c r="C45" s="41" t="s">
        <v>16</v>
      </c>
      <c r="L45" s="183" t="str">
        <f>K6</f>
        <v>Revize rozvaděčů</v>
      </c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R45" s="40"/>
    </row>
    <row r="46" spans="2:57" s="1" customFormat="1" ht="6.95" customHeight="1">
      <c r="B46" s="27"/>
      <c r="AR46" s="27"/>
    </row>
    <row r="47" spans="2:57" s="1" customFormat="1" ht="12" customHeight="1">
      <c r="B47" s="27"/>
      <c r="C47" s="22" t="s">
        <v>20</v>
      </c>
      <c r="L47" s="42" t="str">
        <f>IF(K8="","",K8)</f>
        <v xml:space="preserve"> </v>
      </c>
      <c r="AI47" s="22" t="s">
        <v>22</v>
      </c>
      <c r="AM47" s="185" t="str">
        <f>IF(AN8= "","",AN8)</f>
        <v>14. 5. 2019</v>
      </c>
      <c r="AN47" s="185"/>
      <c r="AR47" s="27"/>
    </row>
    <row r="48" spans="2:57" s="1" customFormat="1" ht="6.95" customHeight="1">
      <c r="B48" s="27"/>
      <c r="AR48" s="27"/>
    </row>
    <row r="49" spans="1:91" s="1" customFormat="1" ht="13.7" customHeight="1">
      <c r="B49" s="27"/>
      <c r="C49" s="22" t="s">
        <v>24</v>
      </c>
      <c r="L49" s="1" t="str">
        <f>IF(E11= "","",E11)</f>
        <v xml:space="preserve"> </v>
      </c>
      <c r="AI49" s="22" t="s">
        <v>29</v>
      </c>
      <c r="AM49" s="181" t="str">
        <f>IF(E17="","",E17)</f>
        <v xml:space="preserve"> </v>
      </c>
      <c r="AN49" s="182"/>
      <c r="AO49" s="182"/>
      <c r="AP49" s="182"/>
      <c r="AR49" s="27"/>
      <c r="AS49" s="186" t="s">
        <v>47</v>
      </c>
      <c r="AT49" s="187"/>
      <c r="AU49" s="44"/>
      <c r="AV49" s="44"/>
      <c r="AW49" s="44"/>
      <c r="AX49" s="44"/>
      <c r="AY49" s="44"/>
      <c r="AZ49" s="44"/>
      <c r="BA49" s="44"/>
      <c r="BB49" s="44"/>
      <c r="BC49" s="44"/>
      <c r="BD49" s="45"/>
    </row>
    <row r="50" spans="1:91" s="1" customFormat="1" ht="13.7" customHeight="1">
      <c r="B50" s="27"/>
      <c r="C50" s="22" t="s">
        <v>27</v>
      </c>
      <c r="L50" s="1" t="str">
        <f>IF(E14= "Vyplň údaj","",E14)</f>
        <v/>
      </c>
      <c r="AI50" s="22" t="s">
        <v>31</v>
      </c>
      <c r="AM50" s="181" t="str">
        <f>IF(E20="","",E20)</f>
        <v xml:space="preserve"> </v>
      </c>
      <c r="AN50" s="182"/>
      <c r="AO50" s="182"/>
      <c r="AP50" s="182"/>
      <c r="AR50" s="27"/>
      <c r="AS50" s="188"/>
      <c r="AT50" s="189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1:91" s="1" customFormat="1" ht="10.9" customHeight="1">
      <c r="B51" s="27"/>
      <c r="AR51" s="27"/>
      <c r="AS51" s="188"/>
      <c r="AT51" s="189"/>
      <c r="AU51" s="46"/>
      <c r="AV51" s="46"/>
      <c r="AW51" s="46"/>
      <c r="AX51" s="46"/>
      <c r="AY51" s="46"/>
      <c r="AZ51" s="46"/>
      <c r="BA51" s="46"/>
      <c r="BB51" s="46"/>
      <c r="BC51" s="46"/>
      <c r="BD51" s="47"/>
    </row>
    <row r="52" spans="1:91" s="1" customFormat="1" ht="29.25" customHeight="1">
      <c r="B52" s="27"/>
      <c r="C52" s="165" t="s">
        <v>48</v>
      </c>
      <c r="D52" s="166"/>
      <c r="E52" s="166"/>
      <c r="F52" s="166"/>
      <c r="G52" s="166"/>
      <c r="H52" s="48"/>
      <c r="I52" s="167" t="s">
        <v>49</v>
      </c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8" t="s">
        <v>50</v>
      </c>
      <c r="AH52" s="166"/>
      <c r="AI52" s="166"/>
      <c r="AJ52" s="166"/>
      <c r="AK52" s="166"/>
      <c r="AL52" s="166"/>
      <c r="AM52" s="166"/>
      <c r="AN52" s="167" t="s">
        <v>51</v>
      </c>
      <c r="AO52" s="166"/>
      <c r="AP52" s="169"/>
      <c r="AQ52" s="49" t="s">
        <v>52</v>
      </c>
      <c r="AR52" s="27"/>
      <c r="AS52" s="50" t="s">
        <v>53</v>
      </c>
      <c r="AT52" s="51" t="s">
        <v>54</v>
      </c>
      <c r="AU52" s="51" t="s">
        <v>55</v>
      </c>
      <c r="AV52" s="51" t="s">
        <v>56</v>
      </c>
      <c r="AW52" s="51" t="s">
        <v>57</v>
      </c>
      <c r="AX52" s="51" t="s">
        <v>58</v>
      </c>
      <c r="AY52" s="51" t="s">
        <v>59</v>
      </c>
      <c r="AZ52" s="51" t="s">
        <v>60</v>
      </c>
      <c r="BA52" s="51" t="s">
        <v>61</v>
      </c>
      <c r="BB52" s="51" t="s">
        <v>62</v>
      </c>
      <c r="BC52" s="51" t="s">
        <v>63</v>
      </c>
      <c r="BD52" s="52" t="s">
        <v>64</v>
      </c>
    </row>
    <row r="53" spans="1:91" s="1" customFormat="1" ht="10.9" customHeight="1">
      <c r="B53" s="27"/>
      <c r="AR53" s="27"/>
      <c r="AS53" s="53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</row>
    <row r="54" spans="1:91" s="4" customFormat="1" ht="32.450000000000003" customHeight="1">
      <c r="B54" s="54"/>
      <c r="C54" s="55" t="s">
        <v>65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173">
        <f>ROUND(AG55,2)</f>
        <v>0</v>
      </c>
      <c r="AH54" s="173"/>
      <c r="AI54" s="173"/>
      <c r="AJ54" s="173"/>
      <c r="AK54" s="173"/>
      <c r="AL54" s="173"/>
      <c r="AM54" s="173"/>
      <c r="AN54" s="174">
        <f>SUM(AG54,AT54)</f>
        <v>0</v>
      </c>
      <c r="AO54" s="174"/>
      <c r="AP54" s="174"/>
      <c r="AQ54" s="58" t="s">
        <v>1</v>
      </c>
      <c r="AR54" s="54"/>
      <c r="AS54" s="59">
        <f>ROUND(AS55,2)</f>
        <v>0</v>
      </c>
      <c r="AT54" s="60">
        <f>ROUND(SUM(AV54:AW54),2)</f>
        <v>0</v>
      </c>
      <c r="AU54" s="61">
        <f>ROUND(AU55,5)</f>
        <v>0</v>
      </c>
      <c r="AV54" s="60">
        <f>ROUND(AZ54*L29,2)</f>
        <v>0</v>
      </c>
      <c r="AW54" s="60">
        <f>ROUND(BA54*L30,2)</f>
        <v>0</v>
      </c>
      <c r="AX54" s="60">
        <f>ROUND(BB54*L29,2)</f>
        <v>0</v>
      </c>
      <c r="AY54" s="60">
        <f>ROUND(BC54*L30,2)</f>
        <v>0</v>
      </c>
      <c r="AZ54" s="60">
        <f>ROUND(AZ55,2)</f>
        <v>0</v>
      </c>
      <c r="BA54" s="60">
        <f>ROUND(BA55,2)</f>
        <v>0</v>
      </c>
      <c r="BB54" s="60">
        <f>ROUND(BB55,2)</f>
        <v>0</v>
      </c>
      <c r="BC54" s="60">
        <f>ROUND(BC55,2)</f>
        <v>0</v>
      </c>
      <c r="BD54" s="62">
        <f>ROUND(BD55,2)</f>
        <v>0</v>
      </c>
      <c r="BS54" s="63" t="s">
        <v>66</v>
      </c>
      <c r="BT54" s="63" t="s">
        <v>67</v>
      </c>
      <c r="BU54" s="64" t="s">
        <v>68</v>
      </c>
      <c r="BV54" s="63" t="s">
        <v>69</v>
      </c>
      <c r="BW54" s="63" t="s">
        <v>4</v>
      </c>
      <c r="BX54" s="63" t="s">
        <v>70</v>
      </c>
      <c r="CL54" s="63" t="s">
        <v>1</v>
      </c>
    </row>
    <row r="55" spans="1:91" s="5" customFormat="1" ht="27" customHeight="1">
      <c r="A55" s="65" t="s">
        <v>71</v>
      </c>
      <c r="B55" s="66"/>
      <c r="C55" s="67"/>
      <c r="D55" s="172" t="s">
        <v>72</v>
      </c>
      <c r="E55" s="172"/>
      <c r="F55" s="172"/>
      <c r="G55" s="172"/>
      <c r="H55" s="172"/>
      <c r="I55" s="68"/>
      <c r="J55" s="172" t="s">
        <v>73</v>
      </c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0">
        <f>'2019-009-a - Revize'!J30</f>
        <v>0</v>
      </c>
      <c r="AH55" s="171"/>
      <c r="AI55" s="171"/>
      <c r="AJ55" s="171"/>
      <c r="AK55" s="171"/>
      <c r="AL55" s="171"/>
      <c r="AM55" s="171"/>
      <c r="AN55" s="170">
        <f>SUM(AG55,AT55)</f>
        <v>0</v>
      </c>
      <c r="AO55" s="171"/>
      <c r="AP55" s="171"/>
      <c r="AQ55" s="69" t="s">
        <v>74</v>
      </c>
      <c r="AR55" s="66"/>
      <c r="AS55" s="70">
        <v>0</v>
      </c>
      <c r="AT55" s="71">
        <f>ROUND(SUM(AV55:AW55),2)</f>
        <v>0</v>
      </c>
      <c r="AU55" s="72">
        <f>'2019-009-a - Revize'!P98</f>
        <v>0</v>
      </c>
      <c r="AV55" s="71">
        <f>'2019-009-a - Revize'!J33</f>
        <v>0</v>
      </c>
      <c r="AW55" s="71">
        <f>'2019-009-a - Revize'!J34</f>
        <v>0</v>
      </c>
      <c r="AX55" s="71">
        <f>'2019-009-a - Revize'!J35</f>
        <v>0</v>
      </c>
      <c r="AY55" s="71">
        <f>'2019-009-a - Revize'!J36</f>
        <v>0</v>
      </c>
      <c r="AZ55" s="71">
        <f>'2019-009-a - Revize'!F33</f>
        <v>0</v>
      </c>
      <c r="BA55" s="71">
        <f>'2019-009-a - Revize'!F34</f>
        <v>0</v>
      </c>
      <c r="BB55" s="71">
        <f>'2019-009-a - Revize'!F35</f>
        <v>0</v>
      </c>
      <c r="BC55" s="71">
        <f>'2019-009-a - Revize'!F36</f>
        <v>0</v>
      </c>
      <c r="BD55" s="73">
        <f>'2019-009-a - Revize'!F37</f>
        <v>0</v>
      </c>
      <c r="BT55" s="74" t="s">
        <v>75</v>
      </c>
      <c r="BV55" s="74" t="s">
        <v>69</v>
      </c>
      <c r="BW55" s="74" t="s">
        <v>76</v>
      </c>
      <c r="BX55" s="74" t="s">
        <v>4</v>
      </c>
      <c r="CL55" s="74" t="s">
        <v>1</v>
      </c>
      <c r="CM55" s="74" t="s">
        <v>77</v>
      </c>
    </row>
    <row r="56" spans="1:91" s="1" customFormat="1" ht="30" customHeight="1">
      <c r="B56" s="27"/>
      <c r="AR56" s="27"/>
    </row>
    <row r="57" spans="1:91" s="1" customFormat="1" ht="6.95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27"/>
    </row>
  </sheetData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30:P30"/>
    <mergeCell ref="L31:P31"/>
    <mergeCell ref="L32:P32"/>
    <mergeCell ref="L33:P33"/>
    <mergeCell ref="C52:G52"/>
    <mergeCell ref="I52:AF52"/>
    <mergeCell ref="X35:AB35"/>
  </mergeCells>
  <hyperlinks>
    <hyperlink ref="A55" location="'2019-009-a - Revize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3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7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3" t="s">
        <v>76</v>
      </c>
    </row>
    <row r="3" spans="2:46" ht="6.95" customHeight="1">
      <c r="B3" s="14"/>
      <c r="C3" s="15"/>
      <c r="D3" s="15"/>
      <c r="E3" s="15"/>
      <c r="F3" s="15"/>
      <c r="G3" s="15"/>
      <c r="H3" s="15"/>
      <c r="I3" s="76"/>
      <c r="J3" s="15"/>
      <c r="K3" s="15"/>
      <c r="L3" s="16"/>
      <c r="AT3" s="13" t="s">
        <v>77</v>
      </c>
    </row>
    <row r="4" spans="2:46" ht="24.95" customHeight="1">
      <c r="B4" s="16"/>
      <c r="D4" s="17" t="s">
        <v>78</v>
      </c>
      <c r="L4" s="16"/>
      <c r="M4" s="18" t="s">
        <v>10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16</v>
      </c>
      <c r="L6" s="16"/>
    </row>
    <row r="7" spans="2:46" ht="16.5" customHeight="1">
      <c r="B7" s="16"/>
      <c r="E7" s="201" t="str">
        <f>'Rekapitulace stavby'!K6</f>
        <v>Revize rozvaděčů</v>
      </c>
      <c r="F7" s="202"/>
      <c r="G7" s="202"/>
      <c r="H7" s="202"/>
      <c r="L7" s="16"/>
    </row>
    <row r="8" spans="2:46" s="1" customFormat="1" ht="12" customHeight="1">
      <c r="B8" s="27"/>
      <c r="D8" s="22" t="s">
        <v>79</v>
      </c>
      <c r="I8" s="77"/>
      <c r="L8" s="27"/>
    </row>
    <row r="9" spans="2:46" s="1" customFormat="1" ht="36.950000000000003" customHeight="1">
      <c r="B9" s="27"/>
      <c r="E9" s="183" t="s">
        <v>80</v>
      </c>
      <c r="F9" s="182"/>
      <c r="G9" s="182"/>
      <c r="H9" s="182"/>
      <c r="I9" s="77"/>
      <c r="L9" s="27"/>
    </row>
    <row r="10" spans="2:46" s="1" customFormat="1">
      <c r="B10" s="27"/>
      <c r="I10" s="77"/>
      <c r="L10" s="27"/>
    </row>
    <row r="11" spans="2:46" s="1" customFormat="1" ht="12" customHeight="1">
      <c r="B11" s="27"/>
      <c r="D11" s="22" t="s">
        <v>18</v>
      </c>
      <c r="F11" s="13" t="s">
        <v>1</v>
      </c>
      <c r="I11" s="78" t="s">
        <v>19</v>
      </c>
      <c r="J11" s="13" t="s">
        <v>1</v>
      </c>
      <c r="L11" s="27"/>
    </row>
    <row r="12" spans="2:46" s="1" customFormat="1" ht="12" customHeight="1">
      <c r="B12" s="27"/>
      <c r="D12" s="22" t="s">
        <v>20</v>
      </c>
      <c r="F12" s="13" t="s">
        <v>21</v>
      </c>
      <c r="I12" s="78" t="s">
        <v>22</v>
      </c>
      <c r="J12" s="43" t="str">
        <f>'Rekapitulace stavby'!AN8</f>
        <v>14. 5. 2019</v>
      </c>
      <c r="L12" s="27"/>
    </row>
    <row r="13" spans="2:46" s="1" customFormat="1" ht="10.9" customHeight="1">
      <c r="B13" s="27"/>
      <c r="I13" s="77"/>
      <c r="L13" s="27"/>
    </row>
    <row r="14" spans="2:46" s="1" customFormat="1" ht="12" customHeight="1">
      <c r="B14" s="27"/>
      <c r="D14" s="22" t="s">
        <v>24</v>
      </c>
      <c r="I14" s="78" t="s">
        <v>25</v>
      </c>
      <c r="J14" s="13" t="str">
        <f>IF('Rekapitulace stavby'!AN10="","",'Rekapitulace stavby'!AN10)</f>
        <v/>
      </c>
      <c r="L14" s="27"/>
    </row>
    <row r="15" spans="2:46" s="1" customFormat="1" ht="18" customHeight="1">
      <c r="B15" s="27"/>
      <c r="E15" s="13" t="str">
        <f>IF('Rekapitulace stavby'!E11="","",'Rekapitulace stavby'!E11)</f>
        <v xml:space="preserve"> </v>
      </c>
      <c r="I15" s="78" t="s">
        <v>26</v>
      </c>
      <c r="J15" s="13" t="str">
        <f>IF('Rekapitulace stavby'!AN11="","",'Rekapitulace stavby'!AN11)</f>
        <v/>
      </c>
      <c r="L15" s="27"/>
    </row>
    <row r="16" spans="2:46" s="1" customFormat="1" ht="6.95" customHeight="1">
      <c r="B16" s="27"/>
      <c r="I16" s="77"/>
      <c r="L16" s="27"/>
    </row>
    <row r="17" spans="2:12" s="1" customFormat="1" ht="12" customHeight="1">
      <c r="B17" s="27"/>
      <c r="D17" s="22" t="s">
        <v>27</v>
      </c>
      <c r="I17" s="78" t="s">
        <v>25</v>
      </c>
      <c r="J17" s="23" t="str">
        <f>'Rekapitulace stavby'!AN13</f>
        <v>Vyplň údaj</v>
      </c>
      <c r="L17" s="27"/>
    </row>
    <row r="18" spans="2:12" s="1" customFormat="1" ht="18" customHeight="1">
      <c r="B18" s="27"/>
      <c r="E18" s="203" t="str">
        <f>'Rekapitulace stavby'!E14</f>
        <v>Vyplň údaj</v>
      </c>
      <c r="F18" s="190"/>
      <c r="G18" s="190"/>
      <c r="H18" s="190"/>
      <c r="I18" s="78" t="s">
        <v>26</v>
      </c>
      <c r="J18" s="23" t="str">
        <f>'Rekapitulace stavby'!AN14</f>
        <v>Vyplň údaj</v>
      </c>
      <c r="L18" s="27"/>
    </row>
    <row r="19" spans="2:12" s="1" customFormat="1" ht="6.95" customHeight="1">
      <c r="B19" s="27"/>
      <c r="I19" s="77"/>
      <c r="L19" s="27"/>
    </row>
    <row r="20" spans="2:12" s="1" customFormat="1" ht="12" customHeight="1">
      <c r="B20" s="27"/>
      <c r="D20" s="22" t="s">
        <v>29</v>
      </c>
      <c r="I20" s="78" t="s">
        <v>25</v>
      </c>
      <c r="J20" s="13" t="str">
        <f>IF('Rekapitulace stavby'!AN16="","",'Rekapitulace stavby'!AN16)</f>
        <v/>
      </c>
      <c r="L20" s="27"/>
    </row>
    <row r="21" spans="2:12" s="1" customFormat="1" ht="18" customHeight="1">
      <c r="B21" s="27"/>
      <c r="E21" s="13" t="str">
        <f>IF('Rekapitulace stavby'!E17="","",'Rekapitulace stavby'!E17)</f>
        <v xml:space="preserve"> </v>
      </c>
      <c r="I21" s="78" t="s">
        <v>26</v>
      </c>
      <c r="J21" s="13" t="str">
        <f>IF('Rekapitulace stavby'!AN17="","",'Rekapitulace stavby'!AN17)</f>
        <v/>
      </c>
      <c r="L21" s="27"/>
    </row>
    <row r="22" spans="2:12" s="1" customFormat="1" ht="6.95" customHeight="1">
      <c r="B22" s="27"/>
      <c r="I22" s="77"/>
      <c r="L22" s="27"/>
    </row>
    <row r="23" spans="2:12" s="1" customFormat="1" ht="12" customHeight="1">
      <c r="B23" s="27"/>
      <c r="D23" s="22" t="s">
        <v>31</v>
      </c>
      <c r="I23" s="78" t="s">
        <v>25</v>
      </c>
      <c r="J23" s="13" t="str">
        <f>IF('Rekapitulace stavby'!AN19="","",'Rekapitulace stavby'!AN19)</f>
        <v/>
      </c>
      <c r="L23" s="27"/>
    </row>
    <row r="24" spans="2:12" s="1" customFormat="1" ht="18" customHeight="1">
      <c r="B24" s="27"/>
      <c r="E24" s="13" t="str">
        <f>IF('Rekapitulace stavby'!E20="","",'Rekapitulace stavby'!E20)</f>
        <v xml:space="preserve"> </v>
      </c>
      <c r="I24" s="78" t="s">
        <v>26</v>
      </c>
      <c r="J24" s="13" t="str">
        <f>IF('Rekapitulace stavby'!AN20="","",'Rekapitulace stavby'!AN20)</f>
        <v/>
      </c>
      <c r="L24" s="27"/>
    </row>
    <row r="25" spans="2:12" s="1" customFormat="1" ht="6.95" customHeight="1">
      <c r="B25" s="27"/>
      <c r="I25" s="77"/>
      <c r="L25" s="27"/>
    </row>
    <row r="26" spans="2:12" s="1" customFormat="1" ht="12" customHeight="1">
      <c r="B26" s="27"/>
      <c r="D26" s="22" t="s">
        <v>32</v>
      </c>
      <c r="I26" s="77"/>
      <c r="L26" s="27"/>
    </row>
    <row r="27" spans="2:12" s="6" customFormat="1" ht="16.5" customHeight="1">
      <c r="B27" s="79"/>
      <c r="E27" s="194" t="s">
        <v>1</v>
      </c>
      <c r="F27" s="194"/>
      <c r="G27" s="194"/>
      <c r="H27" s="194"/>
      <c r="I27" s="80"/>
      <c r="L27" s="79"/>
    </row>
    <row r="28" spans="2:12" s="1" customFormat="1" ht="6.95" customHeight="1">
      <c r="B28" s="27"/>
      <c r="I28" s="77"/>
      <c r="L28" s="27"/>
    </row>
    <row r="29" spans="2:12" s="1" customFormat="1" ht="6.95" customHeight="1">
      <c r="B29" s="27"/>
      <c r="D29" s="44"/>
      <c r="E29" s="44"/>
      <c r="F29" s="44"/>
      <c r="G29" s="44"/>
      <c r="H29" s="44"/>
      <c r="I29" s="81"/>
      <c r="J29" s="44"/>
      <c r="K29" s="44"/>
      <c r="L29" s="27"/>
    </row>
    <row r="30" spans="2:12" s="1" customFormat="1" ht="25.35" customHeight="1">
      <c r="B30" s="27"/>
      <c r="D30" s="82" t="s">
        <v>33</v>
      </c>
      <c r="I30" s="77"/>
      <c r="J30" s="57">
        <f>ROUND(J98, 2)</f>
        <v>0</v>
      </c>
      <c r="L30" s="27"/>
    </row>
    <row r="31" spans="2:12" s="1" customFormat="1" ht="6.95" customHeight="1">
      <c r="B31" s="27"/>
      <c r="D31" s="44"/>
      <c r="E31" s="44"/>
      <c r="F31" s="44"/>
      <c r="G31" s="44"/>
      <c r="H31" s="44"/>
      <c r="I31" s="81"/>
      <c r="J31" s="44"/>
      <c r="K31" s="44"/>
      <c r="L31" s="27"/>
    </row>
    <row r="32" spans="2:12" s="1" customFormat="1" ht="14.45" customHeight="1">
      <c r="B32" s="27"/>
      <c r="F32" s="30" t="s">
        <v>35</v>
      </c>
      <c r="I32" s="83" t="s">
        <v>34</v>
      </c>
      <c r="J32" s="30" t="s">
        <v>36</v>
      </c>
      <c r="L32" s="27"/>
    </row>
    <row r="33" spans="2:12" s="1" customFormat="1" ht="14.45" customHeight="1">
      <c r="B33" s="27"/>
      <c r="D33" s="22" t="s">
        <v>37</v>
      </c>
      <c r="E33" s="22" t="s">
        <v>38</v>
      </c>
      <c r="F33" s="84">
        <f>ROUND((SUM(BE98:BE342)),  2)</f>
        <v>0</v>
      </c>
      <c r="I33" s="85">
        <v>0.21</v>
      </c>
      <c r="J33" s="84">
        <f>ROUND(((SUM(BE98:BE342))*I33),  2)</f>
        <v>0</v>
      </c>
      <c r="L33" s="27"/>
    </row>
    <row r="34" spans="2:12" s="1" customFormat="1" ht="14.45" customHeight="1">
      <c r="B34" s="27"/>
      <c r="E34" s="22" t="s">
        <v>39</v>
      </c>
      <c r="F34" s="84">
        <f>ROUND((SUM(BF98:BF342)),  2)</f>
        <v>0</v>
      </c>
      <c r="I34" s="85">
        <v>0.15</v>
      </c>
      <c r="J34" s="84">
        <f>ROUND(((SUM(BF98:BF342))*I34),  2)</f>
        <v>0</v>
      </c>
      <c r="L34" s="27"/>
    </row>
    <row r="35" spans="2:12" s="1" customFormat="1" ht="14.45" hidden="1" customHeight="1">
      <c r="B35" s="27"/>
      <c r="E35" s="22" t="s">
        <v>40</v>
      </c>
      <c r="F35" s="84">
        <f>ROUND((SUM(BG98:BG342)),  2)</f>
        <v>0</v>
      </c>
      <c r="I35" s="85">
        <v>0.21</v>
      </c>
      <c r="J35" s="84">
        <f>0</f>
        <v>0</v>
      </c>
      <c r="L35" s="27"/>
    </row>
    <row r="36" spans="2:12" s="1" customFormat="1" ht="14.45" hidden="1" customHeight="1">
      <c r="B36" s="27"/>
      <c r="E36" s="22" t="s">
        <v>41</v>
      </c>
      <c r="F36" s="84">
        <f>ROUND((SUM(BH98:BH342)),  2)</f>
        <v>0</v>
      </c>
      <c r="I36" s="85">
        <v>0.15</v>
      </c>
      <c r="J36" s="84">
        <f>0</f>
        <v>0</v>
      </c>
      <c r="L36" s="27"/>
    </row>
    <row r="37" spans="2:12" s="1" customFormat="1" ht="14.45" hidden="1" customHeight="1">
      <c r="B37" s="27"/>
      <c r="E37" s="22" t="s">
        <v>42</v>
      </c>
      <c r="F37" s="84">
        <f>ROUND((SUM(BI98:BI342)),  2)</f>
        <v>0</v>
      </c>
      <c r="I37" s="85">
        <v>0</v>
      </c>
      <c r="J37" s="84">
        <f>0</f>
        <v>0</v>
      </c>
      <c r="L37" s="27"/>
    </row>
    <row r="38" spans="2:12" s="1" customFormat="1" ht="6.95" customHeight="1">
      <c r="B38" s="27"/>
      <c r="I38" s="77"/>
      <c r="L38" s="27"/>
    </row>
    <row r="39" spans="2:12" s="1" customFormat="1" ht="25.35" customHeight="1">
      <c r="B39" s="27"/>
      <c r="C39" s="86"/>
      <c r="D39" s="87" t="s">
        <v>43</v>
      </c>
      <c r="E39" s="48"/>
      <c r="F39" s="48"/>
      <c r="G39" s="88" t="s">
        <v>44</v>
      </c>
      <c r="H39" s="89" t="s">
        <v>45</v>
      </c>
      <c r="I39" s="90"/>
      <c r="J39" s="91">
        <f>SUM(J30:J37)</f>
        <v>0</v>
      </c>
      <c r="K39" s="92"/>
      <c r="L39" s="27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93"/>
      <c r="J40" s="37"/>
      <c r="K40" s="37"/>
      <c r="L40" s="27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94"/>
      <c r="J44" s="39"/>
      <c r="K44" s="39"/>
      <c r="L44" s="27"/>
    </row>
    <row r="45" spans="2:12" s="1" customFormat="1" ht="24.95" customHeight="1">
      <c r="B45" s="27"/>
      <c r="C45" s="17" t="s">
        <v>81</v>
      </c>
      <c r="I45" s="77"/>
      <c r="L45" s="27"/>
    </row>
    <row r="46" spans="2:12" s="1" customFormat="1" ht="6.95" customHeight="1">
      <c r="B46" s="27"/>
      <c r="I46" s="77"/>
      <c r="L46" s="27"/>
    </row>
    <row r="47" spans="2:12" s="1" customFormat="1" ht="12" customHeight="1">
      <c r="B47" s="27"/>
      <c r="C47" s="22" t="s">
        <v>16</v>
      </c>
      <c r="I47" s="77"/>
      <c r="L47" s="27"/>
    </row>
    <row r="48" spans="2:12" s="1" customFormat="1" ht="16.5" customHeight="1">
      <c r="B48" s="27"/>
      <c r="E48" s="201" t="str">
        <f>E7</f>
        <v>Revize rozvaděčů</v>
      </c>
      <c r="F48" s="202"/>
      <c r="G48" s="202"/>
      <c r="H48" s="202"/>
      <c r="I48" s="77"/>
      <c r="L48" s="27"/>
    </row>
    <row r="49" spans="2:47" s="1" customFormat="1" ht="12" customHeight="1">
      <c r="B49" s="27"/>
      <c r="C49" s="22" t="s">
        <v>79</v>
      </c>
      <c r="I49" s="77"/>
      <c r="L49" s="27"/>
    </row>
    <row r="50" spans="2:47" s="1" customFormat="1" ht="16.5" customHeight="1">
      <c r="B50" s="27"/>
      <c r="E50" s="183" t="str">
        <f>E9</f>
        <v>2019/009/a - Revize</v>
      </c>
      <c r="F50" s="182"/>
      <c r="G50" s="182"/>
      <c r="H50" s="182"/>
      <c r="I50" s="77"/>
      <c r="L50" s="27"/>
    </row>
    <row r="51" spans="2:47" s="1" customFormat="1" ht="6.95" customHeight="1">
      <c r="B51" s="27"/>
      <c r="I51" s="77"/>
      <c r="L51" s="27"/>
    </row>
    <row r="52" spans="2:47" s="1" customFormat="1" ht="12" customHeight="1">
      <c r="B52" s="27"/>
      <c r="C52" s="22" t="s">
        <v>20</v>
      </c>
      <c r="F52" s="13" t="str">
        <f>F12</f>
        <v xml:space="preserve"> </v>
      </c>
      <c r="I52" s="78" t="s">
        <v>22</v>
      </c>
      <c r="J52" s="43" t="str">
        <f>IF(J12="","",J12)</f>
        <v>14. 5. 2019</v>
      </c>
      <c r="L52" s="27"/>
    </row>
    <row r="53" spans="2:47" s="1" customFormat="1" ht="6.95" customHeight="1">
      <c r="B53" s="27"/>
      <c r="I53" s="77"/>
      <c r="L53" s="27"/>
    </row>
    <row r="54" spans="2:47" s="1" customFormat="1" ht="13.7" customHeight="1">
      <c r="B54" s="27"/>
      <c r="C54" s="22" t="s">
        <v>24</v>
      </c>
      <c r="F54" s="13" t="str">
        <f>E15</f>
        <v xml:space="preserve"> </v>
      </c>
      <c r="I54" s="78" t="s">
        <v>29</v>
      </c>
      <c r="J54" s="25" t="str">
        <f>E21</f>
        <v xml:space="preserve"> </v>
      </c>
      <c r="L54" s="27"/>
    </row>
    <row r="55" spans="2:47" s="1" customFormat="1" ht="13.7" customHeight="1">
      <c r="B55" s="27"/>
      <c r="C55" s="22" t="s">
        <v>27</v>
      </c>
      <c r="F55" s="13" t="str">
        <f>IF(E18="","",E18)</f>
        <v>Vyplň údaj</v>
      </c>
      <c r="I55" s="78" t="s">
        <v>31</v>
      </c>
      <c r="J55" s="25" t="str">
        <f>E24</f>
        <v xml:space="preserve"> </v>
      </c>
      <c r="L55" s="27"/>
    </row>
    <row r="56" spans="2:47" s="1" customFormat="1" ht="10.35" customHeight="1">
      <c r="B56" s="27"/>
      <c r="I56" s="77"/>
      <c r="L56" s="27"/>
    </row>
    <row r="57" spans="2:47" s="1" customFormat="1" ht="29.25" customHeight="1">
      <c r="B57" s="27"/>
      <c r="C57" s="95" t="s">
        <v>82</v>
      </c>
      <c r="D57" s="86"/>
      <c r="E57" s="86"/>
      <c r="F57" s="86"/>
      <c r="G57" s="86"/>
      <c r="H57" s="86"/>
      <c r="I57" s="96"/>
      <c r="J57" s="97" t="s">
        <v>83</v>
      </c>
      <c r="K57" s="86"/>
      <c r="L57" s="27"/>
    </row>
    <row r="58" spans="2:47" s="1" customFormat="1" ht="10.35" customHeight="1">
      <c r="B58" s="27"/>
      <c r="I58" s="77"/>
      <c r="L58" s="27"/>
    </row>
    <row r="59" spans="2:47" s="1" customFormat="1" ht="22.9" customHeight="1">
      <c r="B59" s="27"/>
      <c r="C59" s="98" t="s">
        <v>84</v>
      </c>
      <c r="I59" s="77"/>
      <c r="J59" s="57">
        <f>J98</f>
        <v>0</v>
      </c>
      <c r="L59" s="27"/>
      <c r="AU59" s="13" t="s">
        <v>85</v>
      </c>
    </row>
    <row r="60" spans="2:47" s="7" customFormat="1" ht="24.95" customHeight="1">
      <c r="B60" s="99"/>
      <c r="D60" s="100" t="s">
        <v>86</v>
      </c>
      <c r="E60" s="101"/>
      <c r="F60" s="101"/>
      <c r="G60" s="101"/>
      <c r="H60" s="101"/>
      <c r="I60" s="102"/>
      <c r="J60" s="103">
        <f>J99</f>
        <v>0</v>
      </c>
      <c r="L60" s="99"/>
    </row>
    <row r="61" spans="2:47" s="8" customFormat="1" ht="19.899999999999999" customHeight="1">
      <c r="B61" s="104"/>
      <c r="D61" s="105" t="s">
        <v>87</v>
      </c>
      <c r="E61" s="106"/>
      <c r="F61" s="106"/>
      <c r="G61" s="106"/>
      <c r="H61" s="106"/>
      <c r="I61" s="107"/>
      <c r="J61" s="108">
        <f>J100</f>
        <v>0</v>
      </c>
      <c r="L61" s="104"/>
    </row>
    <row r="62" spans="2:47" s="8" customFormat="1" ht="14.85" customHeight="1">
      <c r="B62" s="104"/>
      <c r="D62" s="105" t="s">
        <v>88</v>
      </c>
      <c r="E62" s="106"/>
      <c r="F62" s="106"/>
      <c r="G62" s="106"/>
      <c r="H62" s="106"/>
      <c r="I62" s="107"/>
      <c r="J62" s="108">
        <f>J101</f>
        <v>0</v>
      </c>
      <c r="L62" s="104"/>
    </row>
    <row r="63" spans="2:47" s="8" customFormat="1" ht="14.85" customHeight="1">
      <c r="B63" s="104"/>
      <c r="D63" s="105" t="s">
        <v>89</v>
      </c>
      <c r="E63" s="106"/>
      <c r="F63" s="106"/>
      <c r="G63" s="106"/>
      <c r="H63" s="106"/>
      <c r="I63" s="107"/>
      <c r="J63" s="108">
        <f>J137</f>
        <v>0</v>
      </c>
      <c r="L63" s="104"/>
    </row>
    <row r="64" spans="2:47" s="8" customFormat="1" ht="21.75" customHeight="1">
      <c r="B64" s="104"/>
      <c r="D64" s="105" t="s">
        <v>90</v>
      </c>
      <c r="E64" s="106"/>
      <c r="F64" s="106"/>
      <c r="G64" s="106"/>
      <c r="H64" s="106"/>
      <c r="I64" s="107"/>
      <c r="J64" s="108">
        <f>J138</f>
        <v>0</v>
      </c>
      <c r="L64" s="104"/>
    </row>
    <row r="65" spans="2:12" s="8" customFormat="1" ht="21.75" customHeight="1">
      <c r="B65" s="104"/>
      <c r="D65" s="105" t="s">
        <v>91</v>
      </c>
      <c r="E65" s="106"/>
      <c r="F65" s="106"/>
      <c r="G65" s="106"/>
      <c r="H65" s="106"/>
      <c r="I65" s="107"/>
      <c r="J65" s="108">
        <f>J151</f>
        <v>0</v>
      </c>
      <c r="L65" s="104"/>
    </row>
    <row r="66" spans="2:12" s="8" customFormat="1" ht="14.85" customHeight="1">
      <c r="B66" s="104"/>
      <c r="D66" s="105" t="s">
        <v>92</v>
      </c>
      <c r="E66" s="106"/>
      <c r="F66" s="106"/>
      <c r="G66" s="106"/>
      <c r="H66" s="106"/>
      <c r="I66" s="107"/>
      <c r="J66" s="108">
        <f>J232</f>
        <v>0</v>
      </c>
      <c r="L66" s="104"/>
    </row>
    <row r="67" spans="2:12" s="8" customFormat="1" ht="21.75" customHeight="1">
      <c r="B67" s="104"/>
      <c r="D67" s="105" t="s">
        <v>93</v>
      </c>
      <c r="E67" s="106"/>
      <c r="F67" s="106"/>
      <c r="G67" s="106"/>
      <c r="H67" s="106"/>
      <c r="I67" s="107"/>
      <c r="J67" s="108">
        <f>J233</f>
        <v>0</v>
      </c>
      <c r="L67" s="104"/>
    </row>
    <row r="68" spans="2:12" s="8" customFormat="1" ht="21.75" customHeight="1">
      <c r="B68" s="104"/>
      <c r="D68" s="105" t="s">
        <v>94</v>
      </c>
      <c r="E68" s="106"/>
      <c r="F68" s="106"/>
      <c r="G68" s="106"/>
      <c r="H68" s="106"/>
      <c r="I68" s="107"/>
      <c r="J68" s="108">
        <f>J240</f>
        <v>0</v>
      </c>
      <c r="L68" s="104"/>
    </row>
    <row r="69" spans="2:12" s="8" customFormat="1" ht="21.75" customHeight="1">
      <c r="B69" s="104"/>
      <c r="D69" s="105" t="s">
        <v>95</v>
      </c>
      <c r="E69" s="106"/>
      <c r="F69" s="106"/>
      <c r="G69" s="106"/>
      <c r="H69" s="106"/>
      <c r="I69" s="107"/>
      <c r="J69" s="108">
        <f>J247</f>
        <v>0</v>
      </c>
      <c r="L69" s="104"/>
    </row>
    <row r="70" spans="2:12" s="8" customFormat="1" ht="21.75" customHeight="1">
      <c r="B70" s="104"/>
      <c r="D70" s="105" t="s">
        <v>96</v>
      </c>
      <c r="E70" s="106"/>
      <c r="F70" s="106"/>
      <c r="G70" s="106"/>
      <c r="H70" s="106"/>
      <c r="I70" s="107"/>
      <c r="J70" s="108">
        <f>J254</f>
        <v>0</v>
      </c>
      <c r="L70" s="104"/>
    </row>
    <row r="71" spans="2:12" s="8" customFormat="1" ht="21.75" customHeight="1">
      <c r="B71" s="104"/>
      <c r="D71" s="105" t="s">
        <v>97</v>
      </c>
      <c r="E71" s="106"/>
      <c r="F71" s="106"/>
      <c r="G71" s="106"/>
      <c r="H71" s="106"/>
      <c r="I71" s="107"/>
      <c r="J71" s="108">
        <f>J261</f>
        <v>0</v>
      </c>
      <c r="L71" s="104"/>
    </row>
    <row r="72" spans="2:12" s="8" customFormat="1" ht="21.75" customHeight="1">
      <c r="B72" s="104"/>
      <c r="D72" s="105" t="s">
        <v>98</v>
      </c>
      <c r="E72" s="106"/>
      <c r="F72" s="106"/>
      <c r="G72" s="106"/>
      <c r="H72" s="106"/>
      <c r="I72" s="107"/>
      <c r="J72" s="108">
        <f>J268</f>
        <v>0</v>
      </c>
      <c r="L72" s="104"/>
    </row>
    <row r="73" spans="2:12" s="8" customFormat="1" ht="21.75" customHeight="1">
      <c r="B73" s="104"/>
      <c r="D73" s="105" t="s">
        <v>99</v>
      </c>
      <c r="E73" s="106"/>
      <c r="F73" s="106"/>
      <c r="G73" s="106"/>
      <c r="H73" s="106"/>
      <c r="I73" s="107"/>
      <c r="J73" s="108">
        <f>J275</f>
        <v>0</v>
      </c>
      <c r="L73" s="104"/>
    </row>
    <row r="74" spans="2:12" s="8" customFormat="1" ht="21.75" customHeight="1">
      <c r="B74" s="104"/>
      <c r="D74" s="105" t="s">
        <v>100</v>
      </c>
      <c r="E74" s="106"/>
      <c r="F74" s="106"/>
      <c r="G74" s="106"/>
      <c r="H74" s="106"/>
      <c r="I74" s="107"/>
      <c r="J74" s="108">
        <f>J282</f>
        <v>0</v>
      </c>
      <c r="L74" s="104"/>
    </row>
    <row r="75" spans="2:12" s="8" customFormat="1" ht="21.75" customHeight="1">
      <c r="B75" s="104"/>
      <c r="D75" s="105" t="s">
        <v>101</v>
      </c>
      <c r="E75" s="106"/>
      <c r="F75" s="106"/>
      <c r="G75" s="106"/>
      <c r="H75" s="106"/>
      <c r="I75" s="107"/>
      <c r="J75" s="108">
        <f>J289</f>
        <v>0</v>
      </c>
      <c r="L75" s="104"/>
    </row>
    <row r="76" spans="2:12" s="8" customFormat="1" ht="21.75" customHeight="1">
      <c r="B76" s="104"/>
      <c r="D76" s="105" t="s">
        <v>102</v>
      </c>
      <c r="E76" s="106"/>
      <c r="F76" s="106"/>
      <c r="G76" s="106"/>
      <c r="H76" s="106"/>
      <c r="I76" s="107"/>
      <c r="J76" s="108">
        <f>J298</f>
        <v>0</v>
      </c>
      <c r="L76" s="104"/>
    </row>
    <row r="77" spans="2:12" s="8" customFormat="1" ht="21.75" customHeight="1">
      <c r="B77" s="104"/>
      <c r="D77" s="105" t="s">
        <v>103</v>
      </c>
      <c r="E77" s="106"/>
      <c r="F77" s="106"/>
      <c r="G77" s="106"/>
      <c r="H77" s="106"/>
      <c r="I77" s="107"/>
      <c r="J77" s="108">
        <f>J307</f>
        <v>0</v>
      </c>
      <c r="L77" s="104"/>
    </row>
    <row r="78" spans="2:12" s="8" customFormat="1" ht="21.75" customHeight="1">
      <c r="B78" s="104"/>
      <c r="D78" s="105" t="s">
        <v>104</v>
      </c>
      <c r="E78" s="106"/>
      <c r="F78" s="106"/>
      <c r="G78" s="106"/>
      <c r="H78" s="106"/>
      <c r="I78" s="107"/>
      <c r="J78" s="108">
        <f>J316</f>
        <v>0</v>
      </c>
      <c r="L78" s="104"/>
    </row>
    <row r="79" spans="2:12" s="1" customFormat="1" ht="21.75" customHeight="1">
      <c r="B79" s="27"/>
      <c r="I79" s="77"/>
      <c r="L79" s="27"/>
    </row>
    <row r="80" spans="2:12" s="1" customFormat="1" ht="6.95" customHeight="1">
      <c r="B80" s="36"/>
      <c r="C80" s="37"/>
      <c r="D80" s="37"/>
      <c r="E80" s="37"/>
      <c r="F80" s="37"/>
      <c r="G80" s="37"/>
      <c r="H80" s="37"/>
      <c r="I80" s="93"/>
      <c r="J80" s="37"/>
      <c r="K80" s="37"/>
      <c r="L80" s="27"/>
    </row>
    <row r="84" spans="2:12" s="1" customFormat="1" ht="6.95" customHeight="1">
      <c r="B84" s="38"/>
      <c r="C84" s="39"/>
      <c r="D84" s="39"/>
      <c r="E84" s="39"/>
      <c r="F84" s="39"/>
      <c r="G84" s="39"/>
      <c r="H84" s="39"/>
      <c r="I84" s="94"/>
      <c r="J84" s="39"/>
      <c r="K84" s="39"/>
      <c r="L84" s="27"/>
    </row>
    <row r="85" spans="2:12" s="1" customFormat="1" ht="24.95" customHeight="1">
      <c r="B85" s="27"/>
      <c r="C85" s="17" t="s">
        <v>105</v>
      </c>
      <c r="I85" s="77"/>
      <c r="L85" s="27"/>
    </row>
    <row r="86" spans="2:12" s="1" customFormat="1" ht="6.95" customHeight="1">
      <c r="B86" s="27"/>
      <c r="I86" s="77"/>
      <c r="L86" s="27"/>
    </row>
    <row r="87" spans="2:12" s="1" customFormat="1" ht="12" customHeight="1">
      <c r="B87" s="27"/>
      <c r="C87" s="22" t="s">
        <v>16</v>
      </c>
      <c r="I87" s="77"/>
      <c r="L87" s="27"/>
    </row>
    <row r="88" spans="2:12" s="1" customFormat="1" ht="16.5" customHeight="1">
      <c r="B88" s="27"/>
      <c r="E88" s="201" t="str">
        <f>E7</f>
        <v>Revize rozvaděčů</v>
      </c>
      <c r="F88" s="202"/>
      <c r="G88" s="202"/>
      <c r="H88" s="202"/>
      <c r="I88" s="77"/>
      <c r="L88" s="27"/>
    </row>
    <row r="89" spans="2:12" s="1" customFormat="1" ht="12" customHeight="1">
      <c r="B89" s="27"/>
      <c r="C89" s="22" t="s">
        <v>79</v>
      </c>
      <c r="I89" s="77"/>
      <c r="L89" s="27"/>
    </row>
    <row r="90" spans="2:12" s="1" customFormat="1" ht="16.5" customHeight="1">
      <c r="B90" s="27"/>
      <c r="E90" s="183" t="str">
        <f>E9</f>
        <v>2019/009/a - Revize</v>
      </c>
      <c r="F90" s="182"/>
      <c r="G90" s="182"/>
      <c r="H90" s="182"/>
      <c r="I90" s="77"/>
      <c r="L90" s="27"/>
    </row>
    <row r="91" spans="2:12" s="1" customFormat="1" ht="6.95" customHeight="1">
      <c r="B91" s="27"/>
      <c r="I91" s="77"/>
      <c r="L91" s="27"/>
    </row>
    <row r="92" spans="2:12" s="1" customFormat="1" ht="12" customHeight="1">
      <c r="B92" s="27"/>
      <c r="C92" s="22" t="s">
        <v>20</v>
      </c>
      <c r="F92" s="13" t="str">
        <f>F12</f>
        <v xml:space="preserve"> </v>
      </c>
      <c r="I92" s="78" t="s">
        <v>22</v>
      </c>
      <c r="J92" s="43" t="str">
        <f>IF(J12="","",J12)</f>
        <v>14. 5. 2019</v>
      </c>
      <c r="L92" s="27"/>
    </row>
    <row r="93" spans="2:12" s="1" customFormat="1" ht="6.95" customHeight="1">
      <c r="B93" s="27"/>
      <c r="I93" s="77"/>
      <c r="L93" s="27"/>
    </row>
    <row r="94" spans="2:12" s="1" customFormat="1" ht="13.7" customHeight="1">
      <c r="B94" s="27"/>
      <c r="C94" s="22" t="s">
        <v>24</v>
      </c>
      <c r="F94" s="13" t="str">
        <f>E15</f>
        <v xml:space="preserve"> </v>
      </c>
      <c r="I94" s="78" t="s">
        <v>29</v>
      </c>
      <c r="J94" s="25" t="str">
        <f>E21</f>
        <v xml:space="preserve"> </v>
      </c>
      <c r="L94" s="27"/>
    </row>
    <row r="95" spans="2:12" s="1" customFormat="1" ht="13.7" customHeight="1">
      <c r="B95" s="27"/>
      <c r="C95" s="22" t="s">
        <v>27</v>
      </c>
      <c r="F95" s="13" t="str">
        <f>IF(E18="","",E18)</f>
        <v>Vyplň údaj</v>
      </c>
      <c r="I95" s="78" t="s">
        <v>31</v>
      </c>
      <c r="J95" s="25" t="str">
        <f>E24</f>
        <v xml:space="preserve"> </v>
      </c>
      <c r="L95" s="27"/>
    </row>
    <row r="96" spans="2:12" s="1" customFormat="1" ht="10.35" customHeight="1">
      <c r="B96" s="27"/>
      <c r="I96" s="77"/>
      <c r="L96" s="27"/>
    </row>
    <row r="97" spans="2:65" s="9" customFormat="1" ht="29.25" customHeight="1">
      <c r="B97" s="109"/>
      <c r="C97" s="110" t="s">
        <v>106</v>
      </c>
      <c r="D97" s="111" t="s">
        <v>52</v>
      </c>
      <c r="E97" s="111" t="s">
        <v>48</v>
      </c>
      <c r="F97" s="111" t="s">
        <v>49</v>
      </c>
      <c r="G97" s="111" t="s">
        <v>107</v>
      </c>
      <c r="H97" s="111" t="s">
        <v>108</v>
      </c>
      <c r="I97" s="112" t="s">
        <v>109</v>
      </c>
      <c r="J97" s="113" t="s">
        <v>83</v>
      </c>
      <c r="K97" s="114" t="s">
        <v>110</v>
      </c>
      <c r="L97" s="109"/>
      <c r="M97" s="50" t="s">
        <v>1</v>
      </c>
      <c r="N97" s="51" t="s">
        <v>37</v>
      </c>
      <c r="O97" s="51" t="s">
        <v>111</v>
      </c>
      <c r="P97" s="51" t="s">
        <v>112</v>
      </c>
      <c r="Q97" s="51" t="s">
        <v>113</v>
      </c>
      <c r="R97" s="51" t="s">
        <v>114</v>
      </c>
      <c r="S97" s="51" t="s">
        <v>115</v>
      </c>
      <c r="T97" s="52" t="s">
        <v>116</v>
      </c>
    </row>
    <row r="98" spans="2:65" s="1" customFormat="1" ht="22.9" customHeight="1">
      <c r="B98" s="27"/>
      <c r="C98" s="55" t="s">
        <v>117</v>
      </c>
      <c r="I98" s="77"/>
      <c r="J98" s="115">
        <f>BK98</f>
        <v>0</v>
      </c>
      <c r="L98" s="27"/>
      <c r="M98" s="53"/>
      <c r="N98" s="44"/>
      <c r="O98" s="44"/>
      <c r="P98" s="116">
        <f>P99</f>
        <v>0</v>
      </c>
      <c r="Q98" s="44"/>
      <c r="R98" s="116">
        <f>R99</f>
        <v>0</v>
      </c>
      <c r="S98" s="44"/>
      <c r="T98" s="117">
        <f>T99</f>
        <v>0</v>
      </c>
      <c r="AT98" s="13" t="s">
        <v>66</v>
      </c>
      <c r="AU98" s="13" t="s">
        <v>85</v>
      </c>
      <c r="BK98" s="118">
        <f>BK99</f>
        <v>0</v>
      </c>
    </row>
    <row r="99" spans="2:65" s="10" customFormat="1" ht="25.9" customHeight="1">
      <c r="B99" s="119"/>
      <c r="D99" s="120" t="s">
        <v>66</v>
      </c>
      <c r="E99" s="121" t="s">
        <v>118</v>
      </c>
      <c r="F99" s="121" t="s">
        <v>119</v>
      </c>
      <c r="I99" s="122"/>
      <c r="J99" s="123">
        <f>BK99</f>
        <v>0</v>
      </c>
      <c r="L99" s="119"/>
      <c r="M99" s="124"/>
      <c r="N99" s="125"/>
      <c r="O99" s="125"/>
      <c r="P99" s="126">
        <f>P100</f>
        <v>0</v>
      </c>
      <c r="Q99" s="125"/>
      <c r="R99" s="126">
        <f>R100</f>
        <v>0</v>
      </c>
      <c r="S99" s="125"/>
      <c r="T99" s="127">
        <f>T100</f>
        <v>0</v>
      </c>
      <c r="AR99" s="120" t="s">
        <v>77</v>
      </c>
      <c r="AT99" s="128" t="s">
        <v>66</v>
      </c>
      <c r="AU99" s="128" t="s">
        <v>67</v>
      </c>
      <c r="AY99" s="120" t="s">
        <v>120</v>
      </c>
      <c r="BK99" s="129">
        <f>BK100</f>
        <v>0</v>
      </c>
    </row>
    <row r="100" spans="2:65" s="10" customFormat="1" ht="22.9" customHeight="1">
      <c r="B100" s="119"/>
      <c r="D100" s="120" t="s">
        <v>66</v>
      </c>
      <c r="E100" s="130" t="s">
        <v>121</v>
      </c>
      <c r="F100" s="130" t="s">
        <v>122</v>
      </c>
      <c r="I100" s="122"/>
      <c r="J100" s="131">
        <f>BK100</f>
        <v>0</v>
      </c>
      <c r="L100" s="119"/>
      <c r="M100" s="124"/>
      <c r="N100" s="125"/>
      <c r="O100" s="125"/>
      <c r="P100" s="126">
        <f>P101+P137+P232</f>
        <v>0</v>
      </c>
      <c r="Q100" s="125"/>
      <c r="R100" s="126">
        <f>R101+R137+R232</f>
        <v>0</v>
      </c>
      <c r="S100" s="125"/>
      <c r="T100" s="127">
        <f>T101+T137+T232</f>
        <v>0</v>
      </c>
      <c r="AR100" s="120" t="s">
        <v>77</v>
      </c>
      <c r="AT100" s="128" t="s">
        <v>66</v>
      </c>
      <c r="AU100" s="128" t="s">
        <v>75</v>
      </c>
      <c r="AY100" s="120" t="s">
        <v>120</v>
      </c>
      <c r="BK100" s="129">
        <f>BK101+BK137+BK232</f>
        <v>0</v>
      </c>
    </row>
    <row r="101" spans="2:65" s="10" customFormat="1" ht="20.85" customHeight="1">
      <c r="B101" s="119"/>
      <c r="D101" s="120" t="s">
        <v>66</v>
      </c>
      <c r="E101" s="130" t="s">
        <v>123</v>
      </c>
      <c r="F101" s="130" t="s">
        <v>124</v>
      </c>
      <c r="I101" s="122"/>
      <c r="J101" s="131">
        <f>BK101</f>
        <v>0</v>
      </c>
      <c r="L101" s="119"/>
      <c r="M101" s="124"/>
      <c r="N101" s="125"/>
      <c r="O101" s="125"/>
      <c r="P101" s="126">
        <f>SUM(P102:P136)</f>
        <v>0</v>
      </c>
      <c r="Q101" s="125"/>
      <c r="R101" s="126">
        <f>SUM(R102:R136)</f>
        <v>0</v>
      </c>
      <c r="S101" s="125"/>
      <c r="T101" s="127">
        <f>SUM(T102:T136)</f>
        <v>0</v>
      </c>
      <c r="AR101" s="120" t="s">
        <v>75</v>
      </c>
      <c r="AT101" s="128" t="s">
        <v>66</v>
      </c>
      <c r="AU101" s="128" t="s">
        <v>77</v>
      </c>
      <c r="AY101" s="120" t="s">
        <v>120</v>
      </c>
      <c r="BK101" s="129">
        <f>SUM(BK102:BK136)</f>
        <v>0</v>
      </c>
    </row>
    <row r="102" spans="2:65" s="1" customFormat="1" ht="16.5" customHeight="1">
      <c r="B102" s="132"/>
      <c r="C102" s="133" t="s">
        <v>75</v>
      </c>
      <c r="D102" s="133" t="s">
        <v>125</v>
      </c>
      <c r="E102" s="134" t="s">
        <v>126</v>
      </c>
      <c r="F102" s="135" t="s">
        <v>127</v>
      </c>
      <c r="G102" s="136" t="s">
        <v>128</v>
      </c>
      <c r="H102" s="137">
        <v>1</v>
      </c>
      <c r="I102" s="138"/>
      <c r="J102" s="139">
        <f>ROUND(I102*H102,2)</f>
        <v>0</v>
      </c>
      <c r="K102" s="135" t="s">
        <v>1</v>
      </c>
      <c r="L102" s="27"/>
      <c r="M102" s="140" t="s">
        <v>1</v>
      </c>
      <c r="N102" s="141" t="s">
        <v>38</v>
      </c>
      <c r="O102" s="46"/>
      <c r="P102" s="142">
        <f>O102*H102</f>
        <v>0</v>
      </c>
      <c r="Q102" s="142">
        <v>0</v>
      </c>
      <c r="R102" s="142">
        <f>Q102*H102</f>
        <v>0</v>
      </c>
      <c r="S102" s="142">
        <v>0</v>
      </c>
      <c r="T102" s="143">
        <f>S102*H102</f>
        <v>0</v>
      </c>
      <c r="AR102" s="13" t="s">
        <v>129</v>
      </c>
      <c r="AT102" s="13" t="s">
        <v>125</v>
      </c>
      <c r="AU102" s="13" t="s">
        <v>130</v>
      </c>
      <c r="AY102" s="13" t="s">
        <v>120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3" t="s">
        <v>75</v>
      </c>
      <c r="BK102" s="144">
        <f>ROUND(I102*H102,2)</f>
        <v>0</v>
      </c>
      <c r="BL102" s="13" t="s">
        <v>129</v>
      </c>
      <c r="BM102" s="13" t="s">
        <v>131</v>
      </c>
    </row>
    <row r="103" spans="2:65" s="1" customFormat="1" ht="48.75">
      <c r="B103" s="27"/>
      <c r="D103" s="145" t="s">
        <v>132</v>
      </c>
      <c r="F103" s="146" t="s">
        <v>133</v>
      </c>
      <c r="I103" s="77"/>
      <c r="L103" s="27"/>
      <c r="M103" s="147"/>
      <c r="N103" s="46"/>
      <c r="O103" s="46"/>
      <c r="P103" s="46"/>
      <c r="Q103" s="46"/>
      <c r="R103" s="46"/>
      <c r="S103" s="46"/>
      <c r="T103" s="47"/>
      <c r="AT103" s="13" t="s">
        <v>132</v>
      </c>
      <c r="AU103" s="13" t="s">
        <v>130</v>
      </c>
    </row>
    <row r="104" spans="2:65" s="1" customFormat="1" ht="16.5" customHeight="1">
      <c r="B104" s="132"/>
      <c r="C104" s="133" t="s">
        <v>77</v>
      </c>
      <c r="D104" s="133" t="s">
        <v>125</v>
      </c>
      <c r="E104" s="134" t="s">
        <v>134</v>
      </c>
      <c r="F104" s="135" t="s">
        <v>135</v>
      </c>
      <c r="G104" s="136" t="s">
        <v>128</v>
      </c>
      <c r="H104" s="137">
        <v>1</v>
      </c>
      <c r="I104" s="138"/>
      <c r="J104" s="139">
        <f>ROUND(I104*H104,2)</f>
        <v>0</v>
      </c>
      <c r="K104" s="135" t="s">
        <v>1</v>
      </c>
      <c r="L104" s="27"/>
      <c r="M104" s="140" t="s">
        <v>1</v>
      </c>
      <c r="N104" s="141" t="s">
        <v>38</v>
      </c>
      <c r="O104" s="46"/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AR104" s="13" t="s">
        <v>129</v>
      </c>
      <c r="AT104" s="13" t="s">
        <v>125</v>
      </c>
      <c r="AU104" s="13" t="s">
        <v>130</v>
      </c>
      <c r="AY104" s="13" t="s">
        <v>120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3" t="s">
        <v>75</v>
      </c>
      <c r="BK104" s="144">
        <f>ROUND(I104*H104,2)</f>
        <v>0</v>
      </c>
      <c r="BL104" s="13" t="s">
        <v>129</v>
      </c>
      <c r="BM104" s="13" t="s">
        <v>136</v>
      </c>
    </row>
    <row r="105" spans="2:65" s="1" customFormat="1" ht="48.75">
      <c r="B105" s="27"/>
      <c r="D105" s="145" t="s">
        <v>132</v>
      </c>
      <c r="F105" s="146" t="s">
        <v>133</v>
      </c>
      <c r="I105" s="77"/>
      <c r="L105" s="27"/>
      <c r="M105" s="147"/>
      <c r="N105" s="46"/>
      <c r="O105" s="46"/>
      <c r="P105" s="46"/>
      <c r="Q105" s="46"/>
      <c r="R105" s="46"/>
      <c r="S105" s="46"/>
      <c r="T105" s="47"/>
      <c r="AT105" s="13" t="s">
        <v>132</v>
      </c>
      <c r="AU105" s="13" t="s">
        <v>130</v>
      </c>
    </row>
    <row r="106" spans="2:65" s="1" customFormat="1" ht="16.5" customHeight="1">
      <c r="B106" s="132"/>
      <c r="C106" s="133" t="s">
        <v>130</v>
      </c>
      <c r="D106" s="133" t="s">
        <v>125</v>
      </c>
      <c r="E106" s="134" t="s">
        <v>137</v>
      </c>
      <c r="F106" s="135" t="s">
        <v>138</v>
      </c>
      <c r="G106" s="136" t="s">
        <v>128</v>
      </c>
      <c r="H106" s="137">
        <v>1</v>
      </c>
      <c r="I106" s="138"/>
      <c r="J106" s="139">
        <f>ROUND(I106*H106,2)</f>
        <v>0</v>
      </c>
      <c r="K106" s="135" t="s">
        <v>1</v>
      </c>
      <c r="L106" s="27"/>
      <c r="M106" s="140" t="s">
        <v>1</v>
      </c>
      <c r="N106" s="141" t="s">
        <v>38</v>
      </c>
      <c r="O106" s="46"/>
      <c r="P106" s="142">
        <f>O106*H106</f>
        <v>0</v>
      </c>
      <c r="Q106" s="142">
        <v>0</v>
      </c>
      <c r="R106" s="142">
        <f>Q106*H106</f>
        <v>0</v>
      </c>
      <c r="S106" s="142">
        <v>0</v>
      </c>
      <c r="T106" s="143">
        <f>S106*H106</f>
        <v>0</v>
      </c>
      <c r="AR106" s="13" t="s">
        <v>129</v>
      </c>
      <c r="AT106" s="13" t="s">
        <v>125</v>
      </c>
      <c r="AU106" s="13" t="s">
        <v>130</v>
      </c>
      <c r="AY106" s="13" t="s">
        <v>120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3" t="s">
        <v>75</v>
      </c>
      <c r="BK106" s="144">
        <f>ROUND(I106*H106,2)</f>
        <v>0</v>
      </c>
      <c r="BL106" s="13" t="s">
        <v>129</v>
      </c>
      <c r="BM106" s="13" t="s">
        <v>139</v>
      </c>
    </row>
    <row r="107" spans="2:65" s="1" customFormat="1" ht="48.75">
      <c r="B107" s="27"/>
      <c r="D107" s="145" t="s">
        <v>132</v>
      </c>
      <c r="F107" s="146" t="s">
        <v>133</v>
      </c>
      <c r="I107" s="77"/>
      <c r="L107" s="27"/>
      <c r="M107" s="147"/>
      <c r="N107" s="46"/>
      <c r="O107" s="46"/>
      <c r="P107" s="46"/>
      <c r="Q107" s="46"/>
      <c r="R107" s="46"/>
      <c r="S107" s="46"/>
      <c r="T107" s="47"/>
      <c r="AT107" s="13" t="s">
        <v>132</v>
      </c>
      <c r="AU107" s="13" t="s">
        <v>130</v>
      </c>
    </row>
    <row r="108" spans="2:65" s="1" customFormat="1" ht="16.5" customHeight="1">
      <c r="B108" s="132"/>
      <c r="C108" s="133" t="s">
        <v>140</v>
      </c>
      <c r="D108" s="133" t="s">
        <v>125</v>
      </c>
      <c r="E108" s="134" t="s">
        <v>141</v>
      </c>
      <c r="F108" s="135" t="s">
        <v>142</v>
      </c>
      <c r="G108" s="136" t="s">
        <v>128</v>
      </c>
      <c r="H108" s="137">
        <v>1</v>
      </c>
      <c r="I108" s="138"/>
      <c r="J108" s="139">
        <f>ROUND(I108*H108,2)</f>
        <v>0</v>
      </c>
      <c r="K108" s="135" t="s">
        <v>1</v>
      </c>
      <c r="L108" s="27"/>
      <c r="M108" s="140" t="s">
        <v>1</v>
      </c>
      <c r="N108" s="141" t="s">
        <v>38</v>
      </c>
      <c r="O108" s="46"/>
      <c r="P108" s="142">
        <f>O108*H108</f>
        <v>0</v>
      </c>
      <c r="Q108" s="142">
        <v>0</v>
      </c>
      <c r="R108" s="142">
        <f>Q108*H108</f>
        <v>0</v>
      </c>
      <c r="S108" s="142">
        <v>0</v>
      </c>
      <c r="T108" s="143">
        <f>S108*H108</f>
        <v>0</v>
      </c>
      <c r="AR108" s="13" t="s">
        <v>129</v>
      </c>
      <c r="AT108" s="13" t="s">
        <v>125</v>
      </c>
      <c r="AU108" s="13" t="s">
        <v>130</v>
      </c>
      <c r="AY108" s="13" t="s">
        <v>120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3" t="s">
        <v>75</v>
      </c>
      <c r="BK108" s="144">
        <f>ROUND(I108*H108,2)</f>
        <v>0</v>
      </c>
      <c r="BL108" s="13" t="s">
        <v>129</v>
      </c>
      <c r="BM108" s="13" t="s">
        <v>143</v>
      </c>
    </row>
    <row r="109" spans="2:65" s="1" customFormat="1" ht="48.75">
      <c r="B109" s="27"/>
      <c r="D109" s="145" t="s">
        <v>132</v>
      </c>
      <c r="F109" s="146" t="s">
        <v>133</v>
      </c>
      <c r="I109" s="77"/>
      <c r="L109" s="27"/>
      <c r="M109" s="147"/>
      <c r="N109" s="46"/>
      <c r="O109" s="46"/>
      <c r="P109" s="46"/>
      <c r="Q109" s="46"/>
      <c r="R109" s="46"/>
      <c r="S109" s="46"/>
      <c r="T109" s="47"/>
      <c r="AT109" s="13" t="s">
        <v>132</v>
      </c>
      <c r="AU109" s="13" t="s">
        <v>130</v>
      </c>
    </row>
    <row r="110" spans="2:65" s="1" customFormat="1" ht="16.5" customHeight="1">
      <c r="B110" s="132"/>
      <c r="C110" s="133" t="s">
        <v>144</v>
      </c>
      <c r="D110" s="133" t="s">
        <v>125</v>
      </c>
      <c r="E110" s="134" t="s">
        <v>145</v>
      </c>
      <c r="F110" s="135" t="s">
        <v>146</v>
      </c>
      <c r="G110" s="136" t="s">
        <v>128</v>
      </c>
      <c r="H110" s="137">
        <v>1</v>
      </c>
      <c r="I110" s="138"/>
      <c r="J110" s="139">
        <f>ROUND(I110*H110,2)</f>
        <v>0</v>
      </c>
      <c r="K110" s="135" t="s">
        <v>1</v>
      </c>
      <c r="L110" s="27"/>
      <c r="M110" s="140" t="s">
        <v>1</v>
      </c>
      <c r="N110" s="141" t="s">
        <v>38</v>
      </c>
      <c r="O110" s="46"/>
      <c r="P110" s="142">
        <f>O110*H110</f>
        <v>0</v>
      </c>
      <c r="Q110" s="142">
        <v>0</v>
      </c>
      <c r="R110" s="142">
        <f>Q110*H110</f>
        <v>0</v>
      </c>
      <c r="S110" s="142">
        <v>0</v>
      </c>
      <c r="T110" s="143">
        <f>S110*H110</f>
        <v>0</v>
      </c>
      <c r="AR110" s="13" t="s">
        <v>129</v>
      </c>
      <c r="AT110" s="13" t="s">
        <v>125</v>
      </c>
      <c r="AU110" s="13" t="s">
        <v>130</v>
      </c>
      <c r="AY110" s="13" t="s">
        <v>120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3" t="s">
        <v>75</v>
      </c>
      <c r="BK110" s="144">
        <f>ROUND(I110*H110,2)</f>
        <v>0</v>
      </c>
      <c r="BL110" s="13" t="s">
        <v>129</v>
      </c>
      <c r="BM110" s="13" t="s">
        <v>147</v>
      </c>
    </row>
    <row r="111" spans="2:65" s="1" customFormat="1" ht="48.75">
      <c r="B111" s="27"/>
      <c r="D111" s="145" t="s">
        <v>132</v>
      </c>
      <c r="F111" s="146" t="s">
        <v>133</v>
      </c>
      <c r="I111" s="77"/>
      <c r="L111" s="27"/>
      <c r="M111" s="147"/>
      <c r="N111" s="46"/>
      <c r="O111" s="46"/>
      <c r="P111" s="46"/>
      <c r="Q111" s="46"/>
      <c r="R111" s="46"/>
      <c r="S111" s="46"/>
      <c r="T111" s="47"/>
      <c r="AT111" s="13" t="s">
        <v>132</v>
      </c>
      <c r="AU111" s="13" t="s">
        <v>130</v>
      </c>
    </row>
    <row r="112" spans="2:65" s="1" customFormat="1" ht="16.5" customHeight="1">
      <c r="B112" s="132"/>
      <c r="C112" s="133" t="s">
        <v>148</v>
      </c>
      <c r="D112" s="133" t="s">
        <v>125</v>
      </c>
      <c r="E112" s="134" t="s">
        <v>149</v>
      </c>
      <c r="F112" s="135" t="s">
        <v>150</v>
      </c>
      <c r="G112" s="136" t="s">
        <v>128</v>
      </c>
      <c r="H112" s="137">
        <v>1</v>
      </c>
      <c r="I112" s="138"/>
      <c r="J112" s="139">
        <f>ROUND(I112*H112,2)</f>
        <v>0</v>
      </c>
      <c r="K112" s="135" t="s">
        <v>1</v>
      </c>
      <c r="L112" s="27"/>
      <c r="M112" s="140" t="s">
        <v>1</v>
      </c>
      <c r="N112" s="141" t="s">
        <v>38</v>
      </c>
      <c r="O112" s="46"/>
      <c r="P112" s="142">
        <f>O112*H112</f>
        <v>0</v>
      </c>
      <c r="Q112" s="142">
        <v>0</v>
      </c>
      <c r="R112" s="142">
        <f>Q112*H112</f>
        <v>0</v>
      </c>
      <c r="S112" s="142">
        <v>0</v>
      </c>
      <c r="T112" s="143">
        <f>S112*H112</f>
        <v>0</v>
      </c>
      <c r="AR112" s="13" t="s">
        <v>129</v>
      </c>
      <c r="AT112" s="13" t="s">
        <v>125</v>
      </c>
      <c r="AU112" s="13" t="s">
        <v>130</v>
      </c>
      <c r="AY112" s="13" t="s">
        <v>120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3" t="s">
        <v>75</v>
      </c>
      <c r="BK112" s="144">
        <f>ROUND(I112*H112,2)</f>
        <v>0</v>
      </c>
      <c r="BL112" s="13" t="s">
        <v>129</v>
      </c>
      <c r="BM112" s="13" t="s">
        <v>151</v>
      </c>
    </row>
    <row r="113" spans="2:65" s="1" customFormat="1" ht="48.75">
      <c r="B113" s="27"/>
      <c r="D113" s="145" t="s">
        <v>132</v>
      </c>
      <c r="F113" s="146" t="s">
        <v>133</v>
      </c>
      <c r="I113" s="77"/>
      <c r="L113" s="27"/>
      <c r="M113" s="147"/>
      <c r="N113" s="46"/>
      <c r="O113" s="46"/>
      <c r="P113" s="46"/>
      <c r="Q113" s="46"/>
      <c r="R113" s="46"/>
      <c r="S113" s="46"/>
      <c r="T113" s="47"/>
      <c r="AT113" s="13" t="s">
        <v>132</v>
      </c>
      <c r="AU113" s="13" t="s">
        <v>130</v>
      </c>
    </row>
    <row r="114" spans="2:65" s="1" customFormat="1" ht="16.5" customHeight="1">
      <c r="B114" s="132"/>
      <c r="C114" s="133" t="s">
        <v>152</v>
      </c>
      <c r="D114" s="133" t="s">
        <v>125</v>
      </c>
      <c r="E114" s="134" t="s">
        <v>153</v>
      </c>
      <c r="F114" s="135" t="s">
        <v>154</v>
      </c>
      <c r="G114" s="136" t="s">
        <v>128</v>
      </c>
      <c r="H114" s="137">
        <v>1</v>
      </c>
      <c r="I114" s="138"/>
      <c r="J114" s="139">
        <f>ROUND(I114*H114,2)</f>
        <v>0</v>
      </c>
      <c r="K114" s="135" t="s">
        <v>1</v>
      </c>
      <c r="L114" s="27"/>
      <c r="M114" s="140" t="s">
        <v>1</v>
      </c>
      <c r="N114" s="141" t="s">
        <v>38</v>
      </c>
      <c r="O114" s="46"/>
      <c r="P114" s="142">
        <f>O114*H114</f>
        <v>0</v>
      </c>
      <c r="Q114" s="142">
        <v>0</v>
      </c>
      <c r="R114" s="142">
        <f>Q114*H114</f>
        <v>0</v>
      </c>
      <c r="S114" s="142">
        <v>0</v>
      </c>
      <c r="T114" s="143">
        <f>S114*H114</f>
        <v>0</v>
      </c>
      <c r="AR114" s="13" t="s">
        <v>129</v>
      </c>
      <c r="AT114" s="13" t="s">
        <v>125</v>
      </c>
      <c r="AU114" s="13" t="s">
        <v>130</v>
      </c>
      <c r="AY114" s="13" t="s">
        <v>120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3" t="s">
        <v>75</v>
      </c>
      <c r="BK114" s="144">
        <f>ROUND(I114*H114,2)</f>
        <v>0</v>
      </c>
      <c r="BL114" s="13" t="s">
        <v>129</v>
      </c>
      <c r="BM114" s="13" t="s">
        <v>155</v>
      </c>
    </row>
    <row r="115" spans="2:65" s="1" customFormat="1" ht="48.75">
      <c r="B115" s="27"/>
      <c r="D115" s="145" t="s">
        <v>132</v>
      </c>
      <c r="F115" s="146" t="s">
        <v>133</v>
      </c>
      <c r="I115" s="77"/>
      <c r="L115" s="27"/>
      <c r="M115" s="147"/>
      <c r="N115" s="46"/>
      <c r="O115" s="46"/>
      <c r="P115" s="46"/>
      <c r="Q115" s="46"/>
      <c r="R115" s="46"/>
      <c r="S115" s="46"/>
      <c r="T115" s="47"/>
      <c r="AT115" s="13" t="s">
        <v>132</v>
      </c>
      <c r="AU115" s="13" t="s">
        <v>130</v>
      </c>
    </row>
    <row r="116" spans="2:65" s="1" customFormat="1" ht="16.5" customHeight="1">
      <c r="B116" s="132"/>
      <c r="C116" s="133" t="s">
        <v>156</v>
      </c>
      <c r="D116" s="133" t="s">
        <v>125</v>
      </c>
      <c r="E116" s="134" t="s">
        <v>157</v>
      </c>
      <c r="F116" s="135" t="s">
        <v>158</v>
      </c>
      <c r="G116" s="136" t="s">
        <v>128</v>
      </c>
      <c r="H116" s="137">
        <v>1</v>
      </c>
      <c r="I116" s="138"/>
      <c r="J116" s="139">
        <f>ROUND(I116*H116,2)</f>
        <v>0</v>
      </c>
      <c r="K116" s="135" t="s">
        <v>1</v>
      </c>
      <c r="L116" s="27"/>
      <c r="M116" s="140" t="s">
        <v>1</v>
      </c>
      <c r="N116" s="141" t="s">
        <v>38</v>
      </c>
      <c r="O116" s="46"/>
      <c r="P116" s="142">
        <f>O116*H116</f>
        <v>0</v>
      </c>
      <c r="Q116" s="142">
        <v>0</v>
      </c>
      <c r="R116" s="142">
        <f>Q116*H116</f>
        <v>0</v>
      </c>
      <c r="S116" s="142">
        <v>0</v>
      </c>
      <c r="T116" s="143">
        <f>S116*H116</f>
        <v>0</v>
      </c>
      <c r="AR116" s="13" t="s">
        <v>129</v>
      </c>
      <c r="AT116" s="13" t="s">
        <v>125</v>
      </c>
      <c r="AU116" s="13" t="s">
        <v>130</v>
      </c>
      <c r="AY116" s="13" t="s">
        <v>120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3" t="s">
        <v>75</v>
      </c>
      <c r="BK116" s="144">
        <f>ROUND(I116*H116,2)</f>
        <v>0</v>
      </c>
      <c r="BL116" s="13" t="s">
        <v>129</v>
      </c>
      <c r="BM116" s="13" t="s">
        <v>159</v>
      </c>
    </row>
    <row r="117" spans="2:65" s="1" customFormat="1" ht="48.75">
      <c r="B117" s="27"/>
      <c r="D117" s="145" t="s">
        <v>132</v>
      </c>
      <c r="F117" s="146" t="s">
        <v>133</v>
      </c>
      <c r="I117" s="77"/>
      <c r="L117" s="27"/>
      <c r="M117" s="147"/>
      <c r="N117" s="46"/>
      <c r="O117" s="46"/>
      <c r="P117" s="46"/>
      <c r="Q117" s="46"/>
      <c r="R117" s="46"/>
      <c r="S117" s="46"/>
      <c r="T117" s="47"/>
      <c r="AT117" s="13" t="s">
        <v>132</v>
      </c>
      <c r="AU117" s="13" t="s">
        <v>130</v>
      </c>
    </row>
    <row r="118" spans="2:65" s="1" customFormat="1" ht="16.5" customHeight="1">
      <c r="B118" s="132"/>
      <c r="C118" s="133" t="s">
        <v>160</v>
      </c>
      <c r="D118" s="133" t="s">
        <v>125</v>
      </c>
      <c r="E118" s="134" t="s">
        <v>161</v>
      </c>
      <c r="F118" s="135" t="s">
        <v>162</v>
      </c>
      <c r="G118" s="136" t="s">
        <v>128</v>
      </c>
      <c r="H118" s="137">
        <v>1</v>
      </c>
      <c r="I118" s="138"/>
      <c r="J118" s="139">
        <f>ROUND(I118*H118,2)</f>
        <v>0</v>
      </c>
      <c r="K118" s="135" t="s">
        <v>1</v>
      </c>
      <c r="L118" s="27"/>
      <c r="M118" s="140" t="s">
        <v>1</v>
      </c>
      <c r="N118" s="141" t="s">
        <v>38</v>
      </c>
      <c r="O118" s="46"/>
      <c r="P118" s="142">
        <f>O118*H118</f>
        <v>0</v>
      </c>
      <c r="Q118" s="142">
        <v>0</v>
      </c>
      <c r="R118" s="142">
        <f>Q118*H118</f>
        <v>0</v>
      </c>
      <c r="S118" s="142">
        <v>0</v>
      </c>
      <c r="T118" s="143">
        <f>S118*H118</f>
        <v>0</v>
      </c>
      <c r="AR118" s="13" t="s">
        <v>129</v>
      </c>
      <c r="AT118" s="13" t="s">
        <v>125</v>
      </c>
      <c r="AU118" s="13" t="s">
        <v>130</v>
      </c>
      <c r="AY118" s="13" t="s">
        <v>120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3" t="s">
        <v>75</v>
      </c>
      <c r="BK118" s="144">
        <f>ROUND(I118*H118,2)</f>
        <v>0</v>
      </c>
      <c r="BL118" s="13" t="s">
        <v>129</v>
      </c>
      <c r="BM118" s="13" t="s">
        <v>163</v>
      </c>
    </row>
    <row r="119" spans="2:65" s="1" customFormat="1" ht="48.75">
      <c r="B119" s="27"/>
      <c r="D119" s="145" t="s">
        <v>132</v>
      </c>
      <c r="F119" s="146" t="s">
        <v>133</v>
      </c>
      <c r="I119" s="77"/>
      <c r="L119" s="27"/>
      <c r="M119" s="147"/>
      <c r="N119" s="46"/>
      <c r="O119" s="46"/>
      <c r="P119" s="46"/>
      <c r="Q119" s="46"/>
      <c r="R119" s="46"/>
      <c r="S119" s="46"/>
      <c r="T119" s="47"/>
      <c r="AT119" s="13" t="s">
        <v>132</v>
      </c>
      <c r="AU119" s="13" t="s">
        <v>130</v>
      </c>
    </row>
    <row r="120" spans="2:65" s="1" customFormat="1" ht="16.5" customHeight="1">
      <c r="B120" s="132"/>
      <c r="C120" s="133" t="s">
        <v>164</v>
      </c>
      <c r="D120" s="133" t="s">
        <v>125</v>
      </c>
      <c r="E120" s="134" t="s">
        <v>165</v>
      </c>
      <c r="F120" s="135" t="s">
        <v>166</v>
      </c>
      <c r="G120" s="136" t="s">
        <v>128</v>
      </c>
      <c r="H120" s="137">
        <v>1</v>
      </c>
      <c r="I120" s="138"/>
      <c r="J120" s="139">
        <f>ROUND(I120*H120,2)</f>
        <v>0</v>
      </c>
      <c r="K120" s="135" t="s">
        <v>1</v>
      </c>
      <c r="L120" s="27"/>
      <c r="M120" s="140" t="s">
        <v>1</v>
      </c>
      <c r="N120" s="141" t="s">
        <v>38</v>
      </c>
      <c r="O120" s="46"/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3">
        <f>S120*H120</f>
        <v>0</v>
      </c>
      <c r="AR120" s="13" t="s">
        <v>129</v>
      </c>
      <c r="AT120" s="13" t="s">
        <v>125</v>
      </c>
      <c r="AU120" s="13" t="s">
        <v>130</v>
      </c>
      <c r="AY120" s="13" t="s">
        <v>120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3" t="s">
        <v>75</v>
      </c>
      <c r="BK120" s="144">
        <f>ROUND(I120*H120,2)</f>
        <v>0</v>
      </c>
      <c r="BL120" s="13" t="s">
        <v>129</v>
      </c>
      <c r="BM120" s="13" t="s">
        <v>167</v>
      </c>
    </row>
    <row r="121" spans="2:65" s="1" customFormat="1" ht="48.75">
      <c r="B121" s="27"/>
      <c r="D121" s="145" t="s">
        <v>132</v>
      </c>
      <c r="F121" s="146" t="s">
        <v>133</v>
      </c>
      <c r="I121" s="77"/>
      <c r="L121" s="27"/>
      <c r="M121" s="147"/>
      <c r="N121" s="46"/>
      <c r="O121" s="46"/>
      <c r="P121" s="46"/>
      <c r="Q121" s="46"/>
      <c r="R121" s="46"/>
      <c r="S121" s="46"/>
      <c r="T121" s="47"/>
      <c r="AT121" s="13" t="s">
        <v>132</v>
      </c>
      <c r="AU121" s="13" t="s">
        <v>130</v>
      </c>
    </row>
    <row r="122" spans="2:65" s="1" customFormat="1" ht="16.5" customHeight="1">
      <c r="B122" s="132"/>
      <c r="C122" s="133" t="s">
        <v>168</v>
      </c>
      <c r="D122" s="133" t="s">
        <v>125</v>
      </c>
      <c r="E122" s="134" t="s">
        <v>169</v>
      </c>
      <c r="F122" s="135" t="s">
        <v>170</v>
      </c>
      <c r="G122" s="136" t="s">
        <v>128</v>
      </c>
      <c r="H122" s="137">
        <v>1</v>
      </c>
      <c r="I122" s="138"/>
      <c r="J122" s="139">
        <f>ROUND(I122*H122,2)</f>
        <v>0</v>
      </c>
      <c r="K122" s="135" t="s">
        <v>1</v>
      </c>
      <c r="L122" s="27"/>
      <c r="M122" s="140" t="s">
        <v>1</v>
      </c>
      <c r="N122" s="141" t="s">
        <v>38</v>
      </c>
      <c r="O122" s="46"/>
      <c r="P122" s="142">
        <f>O122*H122</f>
        <v>0</v>
      </c>
      <c r="Q122" s="142">
        <v>0</v>
      </c>
      <c r="R122" s="142">
        <f>Q122*H122</f>
        <v>0</v>
      </c>
      <c r="S122" s="142">
        <v>0</v>
      </c>
      <c r="T122" s="143">
        <f>S122*H122</f>
        <v>0</v>
      </c>
      <c r="AR122" s="13" t="s">
        <v>129</v>
      </c>
      <c r="AT122" s="13" t="s">
        <v>125</v>
      </c>
      <c r="AU122" s="13" t="s">
        <v>130</v>
      </c>
      <c r="AY122" s="13" t="s">
        <v>120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3" t="s">
        <v>75</v>
      </c>
      <c r="BK122" s="144">
        <f>ROUND(I122*H122,2)</f>
        <v>0</v>
      </c>
      <c r="BL122" s="13" t="s">
        <v>129</v>
      </c>
      <c r="BM122" s="13" t="s">
        <v>171</v>
      </c>
    </row>
    <row r="123" spans="2:65" s="1" customFormat="1" ht="48.75">
      <c r="B123" s="27"/>
      <c r="D123" s="145" t="s">
        <v>132</v>
      </c>
      <c r="F123" s="146" t="s">
        <v>133</v>
      </c>
      <c r="I123" s="77"/>
      <c r="L123" s="27"/>
      <c r="M123" s="147"/>
      <c r="N123" s="46"/>
      <c r="O123" s="46"/>
      <c r="P123" s="46"/>
      <c r="Q123" s="46"/>
      <c r="R123" s="46"/>
      <c r="S123" s="46"/>
      <c r="T123" s="47"/>
      <c r="AT123" s="13" t="s">
        <v>132</v>
      </c>
      <c r="AU123" s="13" t="s">
        <v>130</v>
      </c>
    </row>
    <row r="124" spans="2:65" s="1" customFormat="1" ht="16.5" customHeight="1">
      <c r="B124" s="132"/>
      <c r="C124" s="133" t="s">
        <v>172</v>
      </c>
      <c r="D124" s="133" t="s">
        <v>125</v>
      </c>
      <c r="E124" s="134" t="s">
        <v>173</v>
      </c>
      <c r="F124" s="135" t="s">
        <v>174</v>
      </c>
      <c r="G124" s="136" t="s">
        <v>128</v>
      </c>
      <c r="H124" s="137">
        <v>1</v>
      </c>
      <c r="I124" s="138"/>
      <c r="J124" s="139">
        <f>ROUND(I124*H124,2)</f>
        <v>0</v>
      </c>
      <c r="K124" s="135" t="s">
        <v>1</v>
      </c>
      <c r="L124" s="27"/>
      <c r="M124" s="140" t="s">
        <v>1</v>
      </c>
      <c r="N124" s="141" t="s">
        <v>38</v>
      </c>
      <c r="O124" s="46"/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3">
        <f>S124*H124</f>
        <v>0</v>
      </c>
      <c r="AR124" s="13" t="s">
        <v>129</v>
      </c>
      <c r="AT124" s="13" t="s">
        <v>125</v>
      </c>
      <c r="AU124" s="13" t="s">
        <v>130</v>
      </c>
      <c r="AY124" s="13" t="s">
        <v>120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3" t="s">
        <v>75</v>
      </c>
      <c r="BK124" s="144">
        <f>ROUND(I124*H124,2)</f>
        <v>0</v>
      </c>
      <c r="BL124" s="13" t="s">
        <v>129</v>
      </c>
      <c r="BM124" s="13" t="s">
        <v>175</v>
      </c>
    </row>
    <row r="125" spans="2:65" s="1" customFormat="1" ht="48.75">
      <c r="B125" s="27"/>
      <c r="D125" s="145" t="s">
        <v>132</v>
      </c>
      <c r="F125" s="146" t="s">
        <v>133</v>
      </c>
      <c r="I125" s="77"/>
      <c r="L125" s="27"/>
      <c r="M125" s="147"/>
      <c r="N125" s="46"/>
      <c r="O125" s="46"/>
      <c r="P125" s="46"/>
      <c r="Q125" s="46"/>
      <c r="R125" s="46"/>
      <c r="S125" s="46"/>
      <c r="T125" s="47"/>
      <c r="AT125" s="13" t="s">
        <v>132</v>
      </c>
      <c r="AU125" s="13" t="s">
        <v>130</v>
      </c>
    </row>
    <row r="126" spans="2:65" s="1" customFormat="1" ht="16.5" customHeight="1">
      <c r="B126" s="132"/>
      <c r="C126" s="133" t="s">
        <v>176</v>
      </c>
      <c r="D126" s="133" t="s">
        <v>125</v>
      </c>
      <c r="E126" s="134" t="s">
        <v>177</v>
      </c>
      <c r="F126" s="135" t="s">
        <v>178</v>
      </c>
      <c r="G126" s="136" t="s">
        <v>128</v>
      </c>
      <c r="H126" s="137">
        <v>1</v>
      </c>
      <c r="I126" s="138"/>
      <c r="J126" s="139">
        <f t="shared" ref="J126:J136" si="0">ROUND(I126*H126,2)</f>
        <v>0</v>
      </c>
      <c r="K126" s="135" t="s">
        <v>1</v>
      </c>
      <c r="L126" s="27"/>
      <c r="M126" s="140" t="s">
        <v>1</v>
      </c>
      <c r="N126" s="141" t="s">
        <v>38</v>
      </c>
      <c r="O126" s="46"/>
      <c r="P126" s="142">
        <f t="shared" ref="P126:P136" si="1">O126*H126</f>
        <v>0</v>
      </c>
      <c r="Q126" s="142">
        <v>0</v>
      </c>
      <c r="R126" s="142">
        <f t="shared" ref="R126:R136" si="2">Q126*H126</f>
        <v>0</v>
      </c>
      <c r="S126" s="142">
        <v>0</v>
      </c>
      <c r="T126" s="143">
        <f t="shared" ref="T126:T136" si="3">S126*H126</f>
        <v>0</v>
      </c>
      <c r="AR126" s="13" t="s">
        <v>129</v>
      </c>
      <c r="AT126" s="13" t="s">
        <v>125</v>
      </c>
      <c r="AU126" s="13" t="s">
        <v>130</v>
      </c>
      <c r="AY126" s="13" t="s">
        <v>120</v>
      </c>
      <c r="BE126" s="144">
        <f t="shared" ref="BE126:BE136" si="4">IF(N126="základní",J126,0)</f>
        <v>0</v>
      </c>
      <c r="BF126" s="144">
        <f t="shared" ref="BF126:BF136" si="5">IF(N126="snížená",J126,0)</f>
        <v>0</v>
      </c>
      <c r="BG126" s="144">
        <f t="shared" ref="BG126:BG136" si="6">IF(N126="zákl. přenesená",J126,0)</f>
        <v>0</v>
      </c>
      <c r="BH126" s="144">
        <f t="shared" ref="BH126:BH136" si="7">IF(N126="sníž. přenesená",J126,0)</f>
        <v>0</v>
      </c>
      <c r="BI126" s="144">
        <f t="shared" ref="BI126:BI136" si="8">IF(N126="nulová",J126,0)</f>
        <v>0</v>
      </c>
      <c r="BJ126" s="13" t="s">
        <v>75</v>
      </c>
      <c r="BK126" s="144">
        <f t="shared" ref="BK126:BK136" si="9">ROUND(I126*H126,2)</f>
        <v>0</v>
      </c>
      <c r="BL126" s="13" t="s">
        <v>129</v>
      </c>
      <c r="BM126" s="13" t="s">
        <v>179</v>
      </c>
    </row>
    <row r="127" spans="2:65" s="1" customFormat="1" ht="16.5" customHeight="1">
      <c r="B127" s="132"/>
      <c r="C127" s="133" t="s">
        <v>180</v>
      </c>
      <c r="D127" s="133" t="s">
        <v>125</v>
      </c>
      <c r="E127" s="134" t="s">
        <v>181</v>
      </c>
      <c r="F127" s="135" t="s">
        <v>182</v>
      </c>
      <c r="G127" s="136" t="s">
        <v>128</v>
      </c>
      <c r="H127" s="137">
        <v>1</v>
      </c>
      <c r="I127" s="138"/>
      <c r="J127" s="139">
        <f t="shared" si="0"/>
        <v>0</v>
      </c>
      <c r="K127" s="135" t="s">
        <v>1</v>
      </c>
      <c r="L127" s="27"/>
      <c r="M127" s="140" t="s">
        <v>1</v>
      </c>
      <c r="N127" s="141" t="s">
        <v>38</v>
      </c>
      <c r="O127" s="46"/>
      <c r="P127" s="142">
        <f t="shared" si="1"/>
        <v>0</v>
      </c>
      <c r="Q127" s="142">
        <v>0</v>
      </c>
      <c r="R127" s="142">
        <f t="shared" si="2"/>
        <v>0</v>
      </c>
      <c r="S127" s="142">
        <v>0</v>
      </c>
      <c r="T127" s="143">
        <f t="shared" si="3"/>
        <v>0</v>
      </c>
      <c r="AR127" s="13" t="s">
        <v>129</v>
      </c>
      <c r="AT127" s="13" t="s">
        <v>125</v>
      </c>
      <c r="AU127" s="13" t="s">
        <v>130</v>
      </c>
      <c r="AY127" s="13" t="s">
        <v>120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3" t="s">
        <v>75</v>
      </c>
      <c r="BK127" s="144">
        <f t="shared" si="9"/>
        <v>0</v>
      </c>
      <c r="BL127" s="13" t="s">
        <v>129</v>
      </c>
      <c r="BM127" s="13" t="s">
        <v>183</v>
      </c>
    </row>
    <row r="128" spans="2:65" s="1" customFormat="1" ht="16.5" customHeight="1">
      <c r="B128" s="132"/>
      <c r="C128" s="133" t="s">
        <v>8</v>
      </c>
      <c r="D128" s="133" t="s">
        <v>125</v>
      </c>
      <c r="E128" s="134" t="s">
        <v>184</v>
      </c>
      <c r="F128" s="135" t="s">
        <v>185</v>
      </c>
      <c r="G128" s="136" t="s">
        <v>128</v>
      </c>
      <c r="H128" s="137">
        <v>1</v>
      </c>
      <c r="I128" s="138"/>
      <c r="J128" s="139">
        <f t="shared" si="0"/>
        <v>0</v>
      </c>
      <c r="K128" s="135" t="s">
        <v>1</v>
      </c>
      <c r="L128" s="27"/>
      <c r="M128" s="140" t="s">
        <v>1</v>
      </c>
      <c r="N128" s="141" t="s">
        <v>38</v>
      </c>
      <c r="O128" s="46"/>
      <c r="P128" s="142">
        <f t="shared" si="1"/>
        <v>0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AR128" s="13" t="s">
        <v>129</v>
      </c>
      <c r="AT128" s="13" t="s">
        <v>125</v>
      </c>
      <c r="AU128" s="13" t="s">
        <v>130</v>
      </c>
      <c r="AY128" s="13" t="s">
        <v>120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3" t="s">
        <v>75</v>
      </c>
      <c r="BK128" s="144">
        <f t="shared" si="9"/>
        <v>0</v>
      </c>
      <c r="BL128" s="13" t="s">
        <v>129</v>
      </c>
      <c r="BM128" s="13" t="s">
        <v>186</v>
      </c>
    </row>
    <row r="129" spans="2:65" s="1" customFormat="1" ht="16.5" customHeight="1">
      <c r="B129" s="132"/>
      <c r="C129" s="133" t="s">
        <v>129</v>
      </c>
      <c r="D129" s="133" t="s">
        <v>125</v>
      </c>
      <c r="E129" s="134" t="s">
        <v>187</v>
      </c>
      <c r="F129" s="135" t="s">
        <v>188</v>
      </c>
      <c r="G129" s="136" t="s">
        <v>128</v>
      </c>
      <c r="H129" s="137">
        <v>1</v>
      </c>
      <c r="I129" s="138"/>
      <c r="J129" s="139">
        <f t="shared" si="0"/>
        <v>0</v>
      </c>
      <c r="K129" s="135" t="s">
        <v>1</v>
      </c>
      <c r="L129" s="27"/>
      <c r="M129" s="140" t="s">
        <v>1</v>
      </c>
      <c r="N129" s="141" t="s">
        <v>38</v>
      </c>
      <c r="O129" s="46"/>
      <c r="P129" s="142">
        <f t="shared" si="1"/>
        <v>0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AR129" s="13" t="s">
        <v>129</v>
      </c>
      <c r="AT129" s="13" t="s">
        <v>125</v>
      </c>
      <c r="AU129" s="13" t="s">
        <v>130</v>
      </c>
      <c r="AY129" s="13" t="s">
        <v>120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3" t="s">
        <v>75</v>
      </c>
      <c r="BK129" s="144">
        <f t="shared" si="9"/>
        <v>0</v>
      </c>
      <c r="BL129" s="13" t="s">
        <v>129</v>
      </c>
      <c r="BM129" s="13" t="s">
        <v>189</v>
      </c>
    </row>
    <row r="130" spans="2:65" s="1" customFormat="1" ht="16.5" customHeight="1">
      <c r="B130" s="132"/>
      <c r="C130" s="133" t="s">
        <v>190</v>
      </c>
      <c r="D130" s="133" t="s">
        <v>125</v>
      </c>
      <c r="E130" s="134" t="s">
        <v>191</v>
      </c>
      <c r="F130" s="135" t="s">
        <v>192</v>
      </c>
      <c r="G130" s="136" t="s">
        <v>128</v>
      </c>
      <c r="H130" s="137">
        <v>1</v>
      </c>
      <c r="I130" s="138"/>
      <c r="J130" s="139">
        <f t="shared" si="0"/>
        <v>0</v>
      </c>
      <c r="K130" s="135" t="s">
        <v>1</v>
      </c>
      <c r="L130" s="27"/>
      <c r="M130" s="140" t="s">
        <v>1</v>
      </c>
      <c r="N130" s="141" t="s">
        <v>38</v>
      </c>
      <c r="O130" s="46"/>
      <c r="P130" s="142">
        <f t="shared" si="1"/>
        <v>0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AR130" s="13" t="s">
        <v>129</v>
      </c>
      <c r="AT130" s="13" t="s">
        <v>125</v>
      </c>
      <c r="AU130" s="13" t="s">
        <v>130</v>
      </c>
      <c r="AY130" s="13" t="s">
        <v>120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3" t="s">
        <v>75</v>
      </c>
      <c r="BK130" s="144">
        <f t="shared" si="9"/>
        <v>0</v>
      </c>
      <c r="BL130" s="13" t="s">
        <v>129</v>
      </c>
      <c r="BM130" s="13" t="s">
        <v>193</v>
      </c>
    </row>
    <row r="131" spans="2:65" s="1" customFormat="1" ht="16.5" customHeight="1">
      <c r="B131" s="132"/>
      <c r="C131" s="133" t="s">
        <v>194</v>
      </c>
      <c r="D131" s="133" t="s">
        <v>125</v>
      </c>
      <c r="E131" s="134" t="s">
        <v>195</v>
      </c>
      <c r="F131" s="135" t="s">
        <v>196</v>
      </c>
      <c r="G131" s="136" t="s">
        <v>128</v>
      </c>
      <c r="H131" s="137">
        <v>1</v>
      </c>
      <c r="I131" s="138"/>
      <c r="J131" s="139">
        <f t="shared" si="0"/>
        <v>0</v>
      </c>
      <c r="K131" s="135" t="s">
        <v>1</v>
      </c>
      <c r="L131" s="27"/>
      <c r="M131" s="140" t="s">
        <v>1</v>
      </c>
      <c r="N131" s="141" t="s">
        <v>38</v>
      </c>
      <c r="O131" s="46"/>
      <c r="P131" s="142">
        <f t="shared" si="1"/>
        <v>0</v>
      </c>
      <c r="Q131" s="142">
        <v>0</v>
      </c>
      <c r="R131" s="142">
        <f t="shared" si="2"/>
        <v>0</v>
      </c>
      <c r="S131" s="142">
        <v>0</v>
      </c>
      <c r="T131" s="143">
        <f t="shared" si="3"/>
        <v>0</v>
      </c>
      <c r="AR131" s="13" t="s">
        <v>129</v>
      </c>
      <c r="AT131" s="13" t="s">
        <v>125</v>
      </c>
      <c r="AU131" s="13" t="s">
        <v>130</v>
      </c>
      <c r="AY131" s="13" t="s">
        <v>120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3" t="s">
        <v>75</v>
      </c>
      <c r="BK131" s="144">
        <f t="shared" si="9"/>
        <v>0</v>
      </c>
      <c r="BL131" s="13" t="s">
        <v>129</v>
      </c>
      <c r="BM131" s="13" t="s">
        <v>197</v>
      </c>
    </row>
    <row r="132" spans="2:65" s="1" customFormat="1" ht="16.5" customHeight="1">
      <c r="B132" s="132"/>
      <c r="C132" s="133" t="s">
        <v>198</v>
      </c>
      <c r="D132" s="133" t="s">
        <v>125</v>
      </c>
      <c r="E132" s="134" t="s">
        <v>199</v>
      </c>
      <c r="F132" s="135" t="s">
        <v>200</v>
      </c>
      <c r="G132" s="136" t="s">
        <v>128</v>
      </c>
      <c r="H132" s="137">
        <v>1</v>
      </c>
      <c r="I132" s="138"/>
      <c r="J132" s="139">
        <f t="shared" si="0"/>
        <v>0</v>
      </c>
      <c r="K132" s="135" t="s">
        <v>1</v>
      </c>
      <c r="L132" s="27"/>
      <c r="M132" s="140" t="s">
        <v>1</v>
      </c>
      <c r="N132" s="141" t="s">
        <v>38</v>
      </c>
      <c r="O132" s="46"/>
      <c r="P132" s="142">
        <f t="shared" si="1"/>
        <v>0</v>
      </c>
      <c r="Q132" s="142">
        <v>0</v>
      </c>
      <c r="R132" s="142">
        <f t="shared" si="2"/>
        <v>0</v>
      </c>
      <c r="S132" s="142">
        <v>0</v>
      </c>
      <c r="T132" s="143">
        <f t="shared" si="3"/>
        <v>0</v>
      </c>
      <c r="AR132" s="13" t="s">
        <v>129</v>
      </c>
      <c r="AT132" s="13" t="s">
        <v>125</v>
      </c>
      <c r="AU132" s="13" t="s">
        <v>130</v>
      </c>
      <c r="AY132" s="13" t="s">
        <v>120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3" t="s">
        <v>75</v>
      </c>
      <c r="BK132" s="144">
        <f t="shared" si="9"/>
        <v>0</v>
      </c>
      <c r="BL132" s="13" t="s">
        <v>129</v>
      </c>
      <c r="BM132" s="13" t="s">
        <v>201</v>
      </c>
    </row>
    <row r="133" spans="2:65" s="1" customFormat="1" ht="16.5" customHeight="1">
      <c r="B133" s="132"/>
      <c r="C133" s="133" t="s">
        <v>202</v>
      </c>
      <c r="D133" s="133" t="s">
        <v>125</v>
      </c>
      <c r="E133" s="134" t="s">
        <v>203</v>
      </c>
      <c r="F133" s="135" t="s">
        <v>204</v>
      </c>
      <c r="G133" s="136" t="s">
        <v>128</v>
      </c>
      <c r="H133" s="137">
        <v>1</v>
      </c>
      <c r="I133" s="138"/>
      <c r="J133" s="139">
        <f t="shared" si="0"/>
        <v>0</v>
      </c>
      <c r="K133" s="135" t="s">
        <v>1</v>
      </c>
      <c r="L133" s="27"/>
      <c r="M133" s="140" t="s">
        <v>1</v>
      </c>
      <c r="N133" s="141" t="s">
        <v>38</v>
      </c>
      <c r="O133" s="46"/>
      <c r="P133" s="142">
        <f t="shared" si="1"/>
        <v>0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AR133" s="13" t="s">
        <v>129</v>
      </c>
      <c r="AT133" s="13" t="s">
        <v>125</v>
      </c>
      <c r="AU133" s="13" t="s">
        <v>130</v>
      </c>
      <c r="AY133" s="13" t="s">
        <v>120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3" t="s">
        <v>75</v>
      </c>
      <c r="BK133" s="144">
        <f t="shared" si="9"/>
        <v>0</v>
      </c>
      <c r="BL133" s="13" t="s">
        <v>129</v>
      </c>
      <c r="BM133" s="13" t="s">
        <v>205</v>
      </c>
    </row>
    <row r="134" spans="2:65" s="1" customFormat="1" ht="16.5" customHeight="1">
      <c r="B134" s="132"/>
      <c r="C134" s="133" t="s">
        <v>7</v>
      </c>
      <c r="D134" s="133" t="s">
        <v>125</v>
      </c>
      <c r="E134" s="134" t="s">
        <v>206</v>
      </c>
      <c r="F134" s="135" t="s">
        <v>207</v>
      </c>
      <c r="G134" s="136" t="s">
        <v>128</v>
      </c>
      <c r="H134" s="137">
        <v>1</v>
      </c>
      <c r="I134" s="138"/>
      <c r="J134" s="139">
        <f t="shared" si="0"/>
        <v>0</v>
      </c>
      <c r="K134" s="135" t="s">
        <v>1</v>
      </c>
      <c r="L134" s="27"/>
      <c r="M134" s="140" t="s">
        <v>1</v>
      </c>
      <c r="N134" s="141" t="s">
        <v>38</v>
      </c>
      <c r="O134" s="46"/>
      <c r="P134" s="142">
        <f t="shared" si="1"/>
        <v>0</v>
      </c>
      <c r="Q134" s="142">
        <v>0</v>
      </c>
      <c r="R134" s="142">
        <f t="shared" si="2"/>
        <v>0</v>
      </c>
      <c r="S134" s="142">
        <v>0</v>
      </c>
      <c r="T134" s="143">
        <f t="shared" si="3"/>
        <v>0</v>
      </c>
      <c r="AR134" s="13" t="s">
        <v>129</v>
      </c>
      <c r="AT134" s="13" t="s">
        <v>125</v>
      </c>
      <c r="AU134" s="13" t="s">
        <v>130</v>
      </c>
      <c r="AY134" s="13" t="s">
        <v>120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3" t="s">
        <v>75</v>
      </c>
      <c r="BK134" s="144">
        <f t="shared" si="9"/>
        <v>0</v>
      </c>
      <c r="BL134" s="13" t="s">
        <v>129</v>
      </c>
      <c r="BM134" s="13" t="s">
        <v>208</v>
      </c>
    </row>
    <row r="135" spans="2:65" s="1" customFormat="1" ht="16.5" customHeight="1">
      <c r="B135" s="132"/>
      <c r="C135" s="133" t="s">
        <v>209</v>
      </c>
      <c r="D135" s="133" t="s">
        <v>125</v>
      </c>
      <c r="E135" s="134" t="s">
        <v>210</v>
      </c>
      <c r="F135" s="135" t="s">
        <v>211</v>
      </c>
      <c r="G135" s="136" t="s">
        <v>128</v>
      </c>
      <c r="H135" s="137">
        <v>1</v>
      </c>
      <c r="I135" s="138"/>
      <c r="J135" s="139">
        <f t="shared" si="0"/>
        <v>0</v>
      </c>
      <c r="K135" s="135" t="s">
        <v>1</v>
      </c>
      <c r="L135" s="27"/>
      <c r="M135" s="140" t="s">
        <v>1</v>
      </c>
      <c r="N135" s="141" t="s">
        <v>38</v>
      </c>
      <c r="O135" s="46"/>
      <c r="P135" s="142">
        <f t="shared" si="1"/>
        <v>0</v>
      </c>
      <c r="Q135" s="142">
        <v>0</v>
      </c>
      <c r="R135" s="142">
        <f t="shared" si="2"/>
        <v>0</v>
      </c>
      <c r="S135" s="142">
        <v>0</v>
      </c>
      <c r="T135" s="143">
        <f t="shared" si="3"/>
        <v>0</v>
      </c>
      <c r="AR135" s="13" t="s">
        <v>129</v>
      </c>
      <c r="AT135" s="13" t="s">
        <v>125</v>
      </c>
      <c r="AU135" s="13" t="s">
        <v>130</v>
      </c>
      <c r="AY135" s="13" t="s">
        <v>120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3" t="s">
        <v>75</v>
      </c>
      <c r="BK135" s="144">
        <f t="shared" si="9"/>
        <v>0</v>
      </c>
      <c r="BL135" s="13" t="s">
        <v>129</v>
      </c>
      <c r="BM135" s="13" t="s">
        <v>212</v>
      </c>
    </row>
    <row r="136" spans="2:65" s="1" customFormat="1" ht="16.5" customHeight="1">
      <c r="B136" s="132"/>
      <c r="C136" s="133" t="s">
        <v>213</v>
      </c>
      <c r="D136" s="133" t="s">
        <v>125</v>
      </c>
      <c r="E136" s="134" t="s">
        <v>214</v>
      </c>
      <c r="F136" s="135" t="s">
        <v>215</v>
      </c>
      <c r="G136" s="136" t="s">
        <v>128</v>
      </c>
      <c r="H136" s="137">
        <v>1</v>
      </c>
      <c r="I136" s="138"/>
      <c r="J136" s="139">
        <f t="shared" si="0"/>
        <v>0</v>
      </c>
      <c r="K136" s="135" t="s">
        <v>1</v>
      </c>
      <c r="L136" s="27"/>
      <c r="M136" s="140" t="s">
        <v>1</v>
      </c>
      <c r="N136" s="141" t="s">
        <v>38</v>
      </c>
      <c r="O136" s="46"/>
      <c r="P136" s="142">
        <f t="shared" si="1"/>
        <v>0</v>
      </c>
      <c r="Q136" s="142">
        <v>0</v>
      </c>
      <c r="R136" s="142">
        <f t="shared" si="2"/>
        <v>0</v>
      </c>
      <c r="S136" s="142">
        <v>0</v>
      </c>
      <c r="T136" s="143">
        <f t="shared" si="3"/>
        <v>0</v>
      </c>
      <c r="AR136" s="13" t="s">
        <v>129</v>
      </c>
      <c r="AT136" s="13" t="s">
        <v>125</v>
      </c>
      <c r="AU136" s="13" t="s">
        <v>130</v>
      </c>
      <c r="AY136" s="13" t="s">
        <v>120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3" t="s">
        <v>75</v>
      </c>
      <c r="BK136" s="144">
        <f t="shared" si="9"/>
        <v>0</v>
      </c>
      <c r="BL136" s="13" t="s">
        <v>129</v>
      </c>
      <c r="BM136" s="13" t="s">
        <v>216</v>
      </c>
    </row>
    <row r="137" spans="2:65" s="10" customFormat="1" ht="20.85" customHeight="1">
      <c r="B137" s="119"/>
      <c r="D137" s="120" t="s">
        <v>66</v>
      </c>
      <c r="E137" s="130" t="s">
        <v>217</v>
      </c>
      <c r="F137" s="130" t="s">
        <v>218</v>
      </c>
      <c r="I137" s="122"/>
      <c r="J137" s="131">
        <f>BK137</f>
        <v>0</v>
      </c>
      <c r="L137" s="119"/>
      <c r="M137" s="124"/>
      <c r="N137" s="125"/>
      <c r="O137" s="125"/>
      <c r="P137" s="126">
        <f>P138+P151</f>
        <v>0</v>
      </c>
      <c r="Q137" s="125"/>
      <c r="R137" s="126">
        <f>R138+R151</f>
        <v>0</v>
      </c>
      <c r="S137" s="125"/>
      <c r="T137" s="127">
        <f>T138+T151</f>
        <v>0</v>
      </c>
      <c r="AR137" s="120" t="s">
        <v>75</v>
      </c>
      <c r="AT137" s="128" t="s">
        <v>66</v>
      </c>
      <c r="AU137" s="128" t="s">
        <v>77</v>
      </c>
      <c r="AY137" s="120" t="s">
        <v>120</v>
      </c>
      <c r="BK137" s="129">
        <f>BK138+BK151</f>
        <v>0</v>
      </c>
    </row>
    <row r="138" spans="2:65" s="11" customFormat="1" ht="20.85" customHeight="1">
      <c r="B138" s="148"/>
      <c r="D138" s="149" t="s">
        <v>66</v>
      </c>
      <c r="E138" s="149" t="s">
        <v>219</v>
      </c>
      <c r="F138" s="149" t="s">
        <v>220</v>
      </c>
      <c r="I138" s="150"/>
      <c r="J138" s="151">
        <f>BK138</f>
        <v>0</v>
      </c>
      <c r="L138" s="148"/>
      <c r="M138" s="152"/>
      <c r="N138" s="153"/>
      <c r="O138" s="153"/>
      <c r="P138" s="154">
        <f>SUM(P139:P150)</f>
        <v>0</v>
      </c>
      <c r="Q138" s="153"/>
      <c r="R138" s="154">
        <f>SUM(R139:R150)</f>
        <v>0</v>
      </c>
      <c r="S138" s="153"/>
      <c r="T138" s="155">
        <f>SUM(T139:T150)</f>
        <v>0</v>
      </c>
      <c r="AR138" s="149" t="s">
        <v>75</v>
      </c>
      <c r="AT138" s="156" t="s">
        <v>66</v>
      </c>
      <c r="AU138" s="156" t="s">
        <v>130</v>
      </c>
      <c r="AY138" s="149" t="s">
        <v>120</v>
      </c>
      <c r="BK138" s="157">
        <f>SUM(BK139:BK150)</f>
        <v>0</v>
      </c>
    </row>
    <row r="139" spans="2:65" s="1" customFormat="1" ht="16.5" customHeight="1">
      <c r="B139" s="132"/>
      <c r="C139" s="133" t="s">
        <v>221</v>
      </c>
      <c r="D139" s="133" t="s">
        <v>125</v>
      </c>
      <c r="E139" s="134" t="s">
        <v>222</v>
      </c>
      <c r="F139" s="135" t="s">
        <v>223</v>
      </c>
      <c r="G139" s="136" t="s">
        <v>128</v>
      </c>
      <c r="H139" s="137">
        <v>1</v>
      </c>
      <c r="I139" s="138"/>
      <c r="J139" s="139">
        <f>ROUND(I139*H139,2)</f>
        <v>0</v>
      </c>
      <c r="K139" s="135" t="s">
        <v>1</v>
      </c>
      <c r="L139" s="27"/>
      <c r="M139" s="140" t="s">
        <v>1</v>
      </c>
      <c r="N139" s="141" t="s">
        <v>38</v>
      </c>
      <c r="O139" s="46"/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AR139" s="13" t="s">
        <v>140</v>
      </c>
      <c r="AT139" s="13" t="s">
        <v>125</v>
      </c>
      <c r="AU139" s="13" t="s">
        <v>140</v>
      </c>
      <c r="AY139" s="13" t="s">
        <v>120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3" t="s">
        <v>75</v>
      </c>
      <c r="BK139" s="144">
        <f>ROUND(I139*H139,2)</f>
        <v>0</v>
      </c>
      <c r="BL139" s="13" t="s">
        <v>140</v>
      </c>
      <c r="BM139" s="13" t="s">
        <v>224</v>
      </c>
    </row>
    <row r="140" spans="2:65" s="1" customFormat="1" ht="29.25">
      <c r="B140" s="27"/>
      <c r="D140" s="145" t="s">
        <v>132</v>
      </c>
      <c r="F140" s="146" t="s">
        <v>225</v>
      </c>
      <c r="I140" s="77"/>
      <c r="L140" s="27"/>
      <c r="M140" s="147"/>
      <c r="N140" s="46"/>
      <c r="O140" s="46"/>
      <c r="P140" s="46"/>
      <c r="Q140" s="46"/>
      <c r="R140" s="46"/>
      <c r="S140" s="46"/>
      <c r="T140" s="47"/>
      <c r="AT140" s="13" t="s">
        <v>132</v>
      </c>
      <c r="AU140" s="13" t="s">
        <v>140</v>
      </c>
    </row>
    <row r="141" spans="2:65" s="1" customFormat="1" ht="16.5" customHeight="1">
      <c r="B141" s="132"/>
      <c r="C141" s="133" t="s">
        <v>226</v>
      </c>
      <c r="D141" s="133" t="s">
        <v>125</v>
      </c>
      <c r="E141" s="134" t="s">
        <v>227</v>
      </c>
      <c r="F141" s="135" t="s">
        <v>228</v>
      </c>
      <c r="G141" s="136" t="s">
        <v>128</v>
      </c>
      <c r="H141" s="137">
        <v>1</v>
      </c>
      <c r="I141" s="138"/>
      <c r="J141" s="139">
        <f>ROUND(I141*H141,2)</f>
        <v>0</v>
      </c>
      <c r="K141" s="135" t="s">
        <v>1</v>
      </c>
      <c r="L141" s="27"/>
      <c r="M141" s="140" t="s">
        <v>1</v>
      </c>
      <c r="N141" s="141" t="s">
        <v>38</v>
      </c>
      <c r="O141" s="46"/>
      <c r="P141" s="142">
        <f>O141*H141</f>
        <v>0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AR141" s="13" t="s">
        <v>140</v>
      </c>
      <c r="AT141" s="13" t="s">
        <v>125</v>
      </c>
      <c r="AU141" s="13" t="s">
        <v>140</v>
      </c>
      <c r="AY141" s="13" t="s">
        <v>120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3" t="s">
        <v>75</v>
      </c>
      <c r="BK141" s="144">
        <f>ROUND(I141*H141,2)</f>
        <v>0</v>
      </c>
      <c r="BL141" s="13" t="s">
        <v>140</v>
      </c>
      <c r="BM141" s="13" t="s">
        <v>229</v>
      </c>
    </row>
    <row r="142" spans="2:65" s="1" customFormat="1" ht="29.25">
      <c r="B142" s="27"/>
      <c r="D142" s="145" t="s">
        <v>132</v>
      </c>
      <c r="F142" s="146" t="s">
        <v>225</v>
      </c>
      <c r="I142" s="77"/>
      <c r="L142" s="27"/>
      <c r="M142" s="147"/>
      <c r="N142" s="46"/>
      <c r="O142" s="46"/>
      <c r="P142" s="46"/>
      <c r="Q142" s="46"/>
      <c r="R142" s="46"/>
      <c r="S142" s="46"/>
      <c r="T142" s="47"/>
      <c r="AT142" s="13" t="s">
        <v>132</v>
      </c>
      <c r="AU142" s="13" t="s">
        <v>140</v>
      </c>
    </row>
    <row r="143" spans="2:65" s="1" customFormat="1" ht="16.5" customHeight="1">
      <c r="B143" s="132"/>
      <c r="C143" s="133" t="s">
        <v>230</v>
      </c>
      <c r="D143" s="133" t="s">
        <v>125</v>
      </c>
      <c r="E143" s="134" t="s">
        <v>231</v>
      </c>
      <c r="F143" s="135" t="s">
        <v>232</v>
      </c>
      <c r="G143" s="136" t="s">
        <v>128</v>
      </c>
      <c r="H143" s="137">
        <v>1</v>
      </c>
      <c r="I143" s="138"/>
      <c r="J143" s="139">
        <f>ROUND(I143*H143,2)</f>
        <v>0</v>
      </c>
      <c r="K143" s="135" t="s">
        <v>1</v>
      </c>
      <c r="L143" s="27"/>
      <c r="M143" s="140" t="s">
        <v>1</v>
      </c>
      <c r="N143" s="141" t="s">
        <v>38</v>
      </c>
      <c r="O143" s="46"/>
      <c r="P143" s="142">
        <f>O143*H143</f>
        <v>0</v>
      </c>
      <c r="Q143" s="142">
        <v>0</v>
      </c>
      <c r="R143" s="142">
        <f>Q143*H143</f>
        <v>0</v>
      </c>
      <c r="S143" s="142">
        <v>0</v>
      </c>
      <c r="T143" s="143">
        <f>S143*H143</f>
        <v>0</v>
      </c>
      <c r="AR143" s="13" t="s">
        <v>140</v>
      </c>
      <c r="AT143" s="13" t="s">
        <v>125</v>
      </c>
      <c r="AU143" s="13" t="s">
        <v>140</v>
      </c>
      <c r="AY143" s="13" t="s">
        <v>120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3" t="s">
        <v>75</v>
      </c>
      <c r="BK143" s="144">
        <f>ROUND(I143*H143,2)</f>
        <v>0</v>
      </c>
      <c r="BL143" s="13" t="s">
        <v>140</v>
      </c>
      <c r="BM143" s="13" t="s">
        <v>233</v>
      </c>
    </row>
    <row r="144" spans="2:65" s="1" customFormat="1" ht="29.25">
      <c r="B144" s="27"/>
      <c r="D144" s="145" t="s">
        <v>132</v>
      </c>
      <c r="F144" s="146" t="s">
        <v>225</v>
      </c>
      <c r="I144" s="77"/>
      <c r="L144" s="27"/>
      <c r="M144" s="147"/>
      <c r="N144" s="46"/>
      <c r="O144" s="46"/>
      <c r="P144" s="46"/>
      <c r="Q144" s="46"/>
      <c r="R144" s="46"/>
      <c r="S144" s="46"/>
      <c r="T144" s="47"/>
      <c r="AT144" s="13" t="s">
        <v>132</v>
      </c>
      <c r="AU144" s="13" t="s">
        <v>140</v>
      </c>
    </row>
    <row r="145" spans="2:65" s="1" customFormat="1" ht="16.5" customHeight="1">
      <c r="B145" s="132"/>
      <c r="C145" s="133" t="s">
        <v>234</v>
      </c>
      <c r="D145" s="133" t="s">
        <v>125</v>
      </c>
      <c r="E145" s="134" t="s">
        <v>235</v>
      </c>
      <c r="F145" s="135" t="s">
        <v>236</v>
      </c>
      <c r="G145" s="136" t="s">
        <v>128</v>
      </c>
      <c r="H145" s="137">
        <v>1</v>
      </c>
      <c r="I145" s="138"/>
      <c r="J145" s="139">
        <f>ROUND(I145*H145,2)</f>
        <v>0</v>
      </c>
      <c r="K145" s="135" t="s">
        <v>1</v>
      </c>
      <c r="L145" s="27"/>
      <c r="M145" s="140" t="s">
        <v>1</v>
      </c>
      <c r="N145" s="141" t="s">
        <v>38</v>
      </c>
      <c r="O145" s="46"/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AR145" s="13" t="s">
        <v>140</v>
      </c>
      <c r="AT145" s="13" t="s">
        <v>125</v>
      </c>
      <c r="AU145" s="13" t="s">
        <v>140</v>
      </c>
      <c r="AY145" s="13" t="s">
        <v>120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3" t="s">
        <v>75</v>
      </c>
      <c r="BK145" s="144">
        <f>ROUND(I145*H145,2)</f>
        <v>0</v>
      </c>
      <c r="BL145" s="13" t="s">
        <v>140</v>
      </c>
      <c r="BM145" s="13" t="s">
        <v>237</v>
      </c>
    </row>
    <row r="146" spans="2:65" s="1" customFormat="1" ht="29.25">
      <c r="B146" s="27"/>
      <c r="D146" s="145" t="s">
        <v>132</v>
      </c>
      <c r="F146" s="146" t="s">
        <v>225</v>
      </c>
      <c r="I146" s="77"/>
      <c r="L146" s="27"/>
      <c r="M146" s="147"/>
      <c r="N146" s="46"/>
      <c r="O146" s="46"/>
      <c r="P146" s="46"/>
      <c r="Q146" s="46"/>
      <c r="R146" s="46"/>
      <c r="S146" s="46"/>
      <c r="T146" s="47"/>
      <c r="AT146" s="13" t="s">
        <v>132</v>
      </c>
      <c r="AU146" s="13" t="s">
        <v>140</v>
      </c>
    </row>
    <row r="147" spans="2:65" s="1" customFormat="1" ht="16.5" customHeight="1">
      <c r="B147" s="132"/>
      <c r="C147" s="133" t="s">
        <v>238</v>
      </c>
      <c r="D147" s="133" t="s">
        <v>125</v>
      </c>
      <c r="E147" s="134" t="s">
        <v>239</v>
      </c>
      <c r="F147" s="135" t="s">
        <v>240</v>
      </c>
      <c r="G147" s="136" t="s">
        <v>128</v>
      </c>
      <c r="H147" s="137">
        <v>1</v>
      </c>
      <c r="I147" s="138"/>
      <c r="J147" s="139">
        <f>ROUND(I147*H147,2)</f>
        <v>0</v>
      </c>
      <c r="K147" s="135" t="s">
        <v>1</v>
      </c>
      <c r="L147" s="27"/>
      <c r="M147" s="140" t="s">
        <v>1</v>
      </c>
      <c r="N147" s="141" t="s">
        <v>38</v>
      </c>
      <c r="O147" s="46"/>
      <c r="P147" s="142">
        <f>O147*H147</f>
        <v>0</v>
      </c>
      <c r="Q147" s="142">
        <v>0</v>
      </c>
      <c r="R147" s="142">
        <f>Q147*H147</f>
        <v>0</v>
      </c>
      <c r="S147" s="142">
        <v>0</v>
      </c>
      <c r="T147" s="143">
        <f>S147*H147</f>
        <v>0</v>
      </c>
      <c r="AR147" s="13" t="s">
        <v>140</v>
      </c>
      <c r="AT147" s="13" t="s">
        <v>125</v>
      </c>
      <c r="AU147" s="13" t="s">
        <v>140</v>
      </c>
      <c r="AY147" s="13" t="s">
        <v>120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3" t="s">
        <v>75</v>
      </c>
      <c r="BK147" s="144">
        <f>ROUND(I147*H147,2)</f>
        <v>0</v>
      </c>
      <c r="BL147" s="13" t="s">
        <v>140</v>
      </c>
      <c r="BM147" s="13" t="s">
        <v>241</v>
      </c>
    </row>
    <row r="148" spans="2:65" s="1" customFormat="1" ht="29.25">
      <c r="B148" s="27"/>
      <c r="D148" s="145" t="s">
        <v>132</v>
      </c>
      <c r="F148" s="146" t="s">
        <v>225</v>
      </c>
      <c r="I148" s="77"/>
      <c r="L148" s="27"/>
      <c r="M148" s="147"/>
      <c r="N148" s="46"/>
      <c r="O148" s="46"/>
      <c r="P148" s="46"/>
      <c r="Q148" s="46"/>
      <c r="R148" s="46"/>
      <c r="S148" s="46"/>
      <c r="T148" s="47"/>
      <c r="AT148" s="13" t="s">
        <v>132</v>
      </c>
      <c r="AU148" s="13" t="s">
        <v>140</v>
      </c>
    </row>
    <row r="149" spans="2:65" s="1" customFormat="1" ht="16.5" customHeight="1">
      <c r="B149" s="132"/>
      <c r="C149" s="133" t="s">
        <v>242</v>
      </c>
      <c r="D149" s="133" t="s">
        <v>125</v>
      </c>
      <c r="E149" s="134" t="s">
        <v>243</v>
      </c>
      <c r="F149" s="135" t="s">
        <v>240</v>
      </c>
      <c r="G149" s="136" t="s">
        <v>128</v>
      </c>
      <c r="H149" s="137">
        <v>1</v>
      </c>
      <c r="I149" s="138"/>
      <c r="J149" s="139">
        <f>ROUND(I149*H149,2)</f>
        <v>0</v>
      </c>
      <c r="K149" s="135" t="s">
        <v>1</v>
      </c>
      <c r="L149" s="27"/>
      <c r="M149" s="140" t="s">
        <v>1</v>
      </c>
      <c r="N149" s="141" t="s">
        <v>38</v>
      </c>
      <c r="O149" s="46"/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3" t="s">
        <v>140</v>
      </c>
      <c r="AT149" s="13" t="s">
        <v>125</v>
      </c>
      <c r="AU149" s="13" t="s">
        <v>140</v>
      </c>
      <c r="AY149" s="13" t="s">
        <v>120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3" t="s">
        <v>75</v>
      </c>
      <c r="BK149" s="144">
        <f>ROUND(I149*H149,2)</f>
        <v>0</v>
      </c>
      <c r="BL149" s="13" t="s">
        <v>140</v>
      </c>
      <c r="BM149" s="13" t="s">
        <v>244</v>
      </c>
    </row>
    <row r="150" spans="2:65" s="1" customFormat="1" ht="29.25">
      <c r="B150" s="27"/>
      <c r="D150" s="145" t="s">
        <v>132</v>
      </c>
      <c r="F150" s="146" t="s">
        <v>225</v>
      </c>
      <c r="I150" s="77"/>
      <c r="L150" s="27"/>
      <c r="M150" s="147"/>
      <c r="N150" s="46"/>
      <c r="O150" s="46"/>
      <c r="P150" s="46"/>
      <c r="Q150" s="46"/>
      <c r="R150" s="46"/>
      <c r="S150" s="46"/>
      <c r="T150" s="47"/>
      <c r="AT150" s="13" t="s">
        <v>132</v>
      </c>
      <c r="AU150" s="13" t="s">
        <v>140</v>
      </c>
    </row>
    <row r="151" spans="2:65" s="11" customFormat="1" ht="20.85" customHeight="1">
      <c r="B151" s="148"/>
      <c r="D151" s="149" t="s">
        <v>66</v>
      </c>
      <c r="E151" s="149" t="s">
        <v>245</v>
      </c>
      <c r="F151" s="149" t="s">
        <v>246</v>
      </c>
      <c r="I151" s="150"/>
      <c r="J151" s="151">
        <f>BK151</f>
        <v>0</v>
      </c>
      <c r="L151" s="148"/>
      <c r="M151" s="152"/>
      <c r="N151" s="153"/>
      <c r="O151" s="153"/>
      <c r="P151" s="154">
        <f>SUM(P152:P231)</f>
        <v>0</v>
      </c>
      <c r="Q151" s="153"/>
      <c r="R151" s="154">
        <f>SUM(R152:R231)</f>
        <v>0</v>
      </c>
      <c r="S151" s="153"/>
      <c r="T151" s="155">
        <f>SUM(T152:T231)</f>
        <v>0</v>
      </c>
      <c r="AR151" s="149" t="s">
        <v>75</v>
      </c>
      <c r="AT151" s="156" t="s">
        <v>66</v>
      </c>
      <c r="AU151" s="156" t="s">
        <v>130</v>
      </c>
      <c r="AY151" s="149" t="s">
        <v>120</v>
      </c>
      <c r="BK151" s="157">
        <f>SUM(BK152:BK231)</f>
        <v>0</v>
      </c>
    </row>
    <row r="152" spans="2:65" s="1" customFormat="1" ht="16.5" customHeight="1">
      <c r="B152" s="132"/>
      <c r="C152" s="133" t="s">
        <v>247</v>
      </c>
      <c r="D152" s="133" t="s">
        <v>125</v>
      </c>
      <c r="E152" s="134" t="s">
        <v>248</v>
      </c>
      <c r="F152" s="135" t="s">
        <v>249</v>
      </c>
      <c r="G152" s="136" t="s">
        <v>128</v>
      </c>
      <c r="H152" s="137">
        <v>1</v>
      </c>
      <c r="I152" s="138"/>
      <c r="J152" s="139">
        <f>ROUND(I152*H152,2)</f>
        <v>0</v>
      </c>
      <c r="K152" s="135" t="s">
        <v>1</v>
      </c>
      <c r="L152" s="27"/>
      <c r="M152" s="140" t="s">
        <v>1</v>
      </c>
      <c r="N152" s="141" t="s">
        <v>38</v>
      </c>
      <c r="O152" s="46"/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3" t="s">
        <v>140</v>
      </c>
      <c r="AT152" s="13" t="s">
        <v>125</v>
      </c>
      <c r="AU152" s="13" t="s">
        <v>140</v>
      </c>
      <c r="AY152" s="13" t="s">
        <v>120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3" t="s">
        <v>75</v>
      </c>
      <c r="BK152" s="144">
        <f>ROUND(I152*H152,2)</f>
        <v>0</v>
      </c>
      <c r="BL152" s="13" t="s">
        <v>140</v>
      </c>
      <c r="BM152" s="13" t="s">
        <v>250</v>
      </c>
    </row>
    <row r="153" spans="2:65" s="1" customFormat="1" ht="29.25">
      <c r="B153" s="27"/>
      <c r="D153" s="145" t="s">
        <v>132</v>
      </c>
      <c r="F153" s="146" t="s">
        <v>225</v>
      </c>
      <c r="I153" s="77"/>
      <c r="L153" s="27"/>
      <c r="M153" s="147"/>
      <c r="N153" s="46"/>
      <c r="O153" s="46"/>
      <c r="P153" s="46"/>
      <c r="Q153" s="46"/>
      <c r="R153" s="46"/>
      <c r="S153" s="46"/>
      <c r="T153" s="47"/>
      <c r="AT153" s="13" t="s">
        <v>132</v>
      </c>
      <c r="AU153" s="13" t="s">
        <v>140</v>
      </c>
    </row>
    <row r="154" spans="2:65" s="1" customFormat="1" ht="16.5" customHeight="1">
      <c r="B154" s="132"/>
      <c r="C154" s="133" t="s">
        <v>251</v>
      </c>
      <c r="D154" s="133" t="s">
        <v>125</v>
      </c>
      <c r="E154" s="134" t="s">
        <v>252</v>
      </c>
      <c r="F154" s="135" t="s">
        <v>253</v>
      </c>
      <c r="G154" s="136" t="s">
        <v>128</v>
      </c>
      <c r="H154" s="137">
        <v>1</v>
      </c>
      <c r="I154" s="138"/>
      <c r="J154" s="139">
        <f>ROUND(I154*H154,2)</f>
        <v>0</v>
      </c>
      <c r="K154" s="135" t="s">
        <v>1</v>
      </c>
      <c r="L154" s="27"/>
      <c r="M154" s="140" t="s">
        <v>1</v>
      </c>
      <c r="N154" s="141" t="s">
        <v>38</v>
      </c>
      <c r="O154" s="46"/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3" t="s">
        <v>140</v>
      </c>
      <c r="AT154" s="13" t="s">
        <v>125</v>
      </c>
      <c r="AU154" s="13" t="s">
        <v>140</v>
      </c>
      <c r="AY154" s="13" t="s">
        <v>120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3" t="s">
        <v>75</v>
      </c>
      <c r="BK154" s="144">
        <f>ROUND(I154*H154,2)</f>
        <v>0</v>
      </c>
      <c r="BL154" s="13" t="s">
        <v>140</v>
      </c>
      <c r="BM154" s="13" t="s">
        <v>254</v>
      </c>
    </row>
    <row r="155" spans="2:65" s="1" customFormat="1" ht="29.25">
      <c r="B155" s="27"/>
      <c r="D155" s="145" t="s">
        <v>132</v>
      </c>
      <c r="F155" s="146" t="s">
        <v>225</v>
      </c>
      <c r="I155" s="77"/>
      <c r="L155" s="27"/>
      <c r="M155" s="147"/>
      <c r="N155" s="46"/>
      <c r="O155" s="46"/>
      <c r="P155" s="46"/>
      <c r="Q155" s="46"/>
      <c r="R155" s="46"/>
      <c r="S155" s="46"/>
      <c r="T155" s="47"/>
      <c r="AT155" s="13" t="s">
        <v>132</v>
      </c>
      <c r="AU155" s="13" t="s">
        <v>140</v>
      </c>
    </row>
    <row r="156" spans="2:65" s="1" customFormat="1" ht="16.5" customHeight="1">
      <c r="B156" s="132"/>
      <c r="C156" s="133" t="s">
        <v>255</v>
      </c>
      <c r="D156" s="133" t="s">
        <v>125</v>
      </c>
      <c r="E156" s="134" t="s">
        <v>256</v>
      </c>
      <c r="F156" s="135" t="s">
        <v>257</v>
      </c>
      <c r="G156" s="136" t="s">
        <v>128</v>
      </c>
      <c r="H156" s="137">
        <v>1</v>
      </c>
      <c r="I156" s="138"/>
      <c r="J156" s="139">
        <f>ROUND(I156*H156,2)</f>
        <v>0</v>
      </c>
      <c r="K156" s="135" t="s">
        <v>1</v>
      </c>
      <c r="L156" s="27"/>
      <c r="M156" s="140" t="s">
        <v>1</v>
      </c>
      <c r="N156" s="141" t="s">
        <v>38</v>
      </c>
      <c r="O156" s="46"/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3" t="s">
        <v>140</v>
      </c>
      <c r="AT156" s="13" t="s">
        <v>125</v>
      </c>
      <c r="AU156" s="13" t="s">
        <v>140</v>
      </c>
      <c r="AY156" s="13" t="s">
        <v>120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3" t="s">
        <v>75</v>
      </c>
      <c r="BK156" s="144">
        <f>ROUND(I156*H156,2)</f>
        <v>0</v>
      </c>
      <c r="BL156" s="13" t="s">
        <v>140</v>
      </c>
      <c r="BM156" s="13" t="s">
        <v>258</v>
      </c>
    </row>
    <row r="157" spans="2:65" s="1" customFormat="1" ht="29.25">
      <c r="B157" s="27"/>
      <c r="D157" s="145" t="s">
        <v>132</v>
      </c>
      <c r="F157" s="146" t="s">
        <v>225</v>
      </c>
      <c r="I157" s="77"/>
      <c r="L157" s="27"/>
      <c r="M157" s="147"/>
      <c r="N157" s="46"/>
      <c r="O157" s="46"/>
      <c r="P157" s="46"/>
      <c r="Q157" s="46"/>
      <c r="R157" s="46"/>
      <c r="S157" s="46"/>
      <c r="T157" s="47"/>
      <c r="AT157" s="13" t="s">
        <v>132</v>
      </c>
      <c r="AU157" s="13" t="s">
        <v>140</v>
      </c>
    </row>
    <row r="158" spans="2:65" s="1" customFormat="1" ht="16.5" customHeight="1">
      <c r="B158" s="132"/>
      <c r="C158" s="133" t="s">
        <v>259</v>
      </c>
      <c r="D158" s="133" t="s">
        <v>125</v>
      </c>
      <c r="E158" s="134" t="s">
        <v>260</v>
      </c>
      <c r="F158" s="135" t="s">
        <v>261</v>
      </c>
      <c r="G158" s="136" t="s">
        <v>128</v>
      </c>
      <c r="H158" s="137">
        <v>1</v>
      </c>
      <c r="I158" s="138"/>
      <c r="J158" s="139">
        <f>ROUND(I158*H158,2)</f>
        <v>0</v>
      </c>
      <c r="K158" s="135" t="s">
        <v>1</v>
      </c>
      <c r="L158" s="27"/>
      <c r="M158" s="140" t="s">
        <v>1</v>
      </c>
      <c r="N158" s="141" t="s">
        <v>38</v>
      </c>
      <c r="O158" s="46"/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3" t="s">
        <v>140</v>
      </c>
      <c r="AT158" s="13" t="s">
        <v>125</v>
      </c>
      <c r="AU158" s="13" t="s">
        <v>140</v>
      </c>
      <c r="AY158" s="13" t="s">
        <v>120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3" t="s">
        <v>75</v>
      </c>
      <c r="BK158" s="144">
        <f>ROUND(I158*H158,2)</f>
        <v>0</v>
      </c>
      <c r="BL158" s="13" t="s">
        <v>140</v>
      </c>
      <c r="BM158" s="13" t="s">
        <v>262</v>
      </c>
    </row>
    <row r="159" spans="2:65" s="1" customFormat="1" ht="29.25">
      <c r="B159" s="27"/>
      <c r="D159" s="145" t="s">
        <v>132</v>
      </c>
      <c r="F159" s="146" t="s">
        <v>225</v>
      </c>
      <c r="I159" s="77"/>
      <c r="L159" s="27"/>
      <c r="M159" s="147"/>
      <c r="N159" s="46"/>
      <c r="O159" s="46"/>
      <c r="P159" s="46"/>
      <c r="Q159" s="46"/>
      <c r="R159" s="46"/>
      <c r="S159" s="46"/>
      <c r="T159" s="47"/>
      <c r="AT159" s="13" t="s">
        <v>132</v>
      </c>
      <c r="AU159" s="13" t="s">
        <v>140</v>
      </c>
    </row>
    <row r="160" spans="2:65" s="1" customFormat="1" ht="16.5" customHeight="1">
      <c r="B160" s="132"/>
      <c r="C160" s="133" t="s">
        <v>263</v>
      </c>
      <c r="D160" s="133" t="s">
        <v>125</v>
      </c>
      <c r="E160" s="134" t="s">
        <v>264</v>
      </c>
      <c r="F160" s="135" t="s">
        <v>265</v>
      </c>
      <c r="G160" s="136" t="s">
        <v>128</v>
      </c>
      <c r="H160" s="137">
        <v>1</v>
      </c>
      <c r="I160" s="138"/>
      <c r="J160" s="139">
        <f>ROUND(I160*H160,2)</f>
        <v>0</v>
      </c>
      <c r="K160" s="135" t="s">
        <v>1</v>
      </c>
      <c r="L160" s="27"/>
      <c r="M160" s="140" t="s">
        <v>1</v>
      </c>
      <c r="N160" s="141" t="s">
        <v>38</v>
      </c>
      <c r="O160" s="46"/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AR160" s="13" t="s">
        <v>140</v>
      </c>
      <c r="AT160" s="13" t="s">
        <v>125</v>
      </c>
      <c r="AU160" s="13" t="s">
        <v>140</v>
      </c>
      <c r="AY160" s="13" t="s">
        <v>120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3" t="s">
        <v>75</v>
      </c>
      <c r="BK160" s="144">
        <f>ROUND(I160*H160,2)</f>
        <v>0</v>
      </c>
      <c r="BL160" s="13" t="s">
        <v>140</v>
      </c>
      <c r="BM160" s="13" t="s">
        <v>266</v>
      </c>
    </row>
    <row r="161" spans="2:65" s="1" customFormat="1" ht="29.25">
      <c r="B161" s="27"/>
      <c r="D161" s="145" t="s">
        <v>132</v>
      </c>
      <c r="F161" s="146" t="s">
        <v>225</v>
      </c>
      <c r="I161" s="77"/>
      <c r="L161" s="27"/>
      <c r="M161" s="147"/>
      <c r="N161" s="46"/>
      <c r="O161" s="46"/>
      <c r="P161" s="46"/>
      <c r="Q161" s="46"/>
      <c r="R161" s="46"/>
      <c r="S161" s="46"/>
      <c r="T161" s="47"/>
      <c r="AT161" s="13" t="s">
        <v>132</v>
      </c>
      <c r="AU161" s="13" t="s">
        <v>140</v>
      </c>
    </row>
    <row r="162" spans="2:65" s="1" customFormat="1" ht="16.5" customHeight="1">
      <c r="B162" s="132"/>
      <c r="C162" s="133" t="s">
        <v>267</v>
      </c>
      <c r="D162" s="133" t="s">
        <v>125</v>
      </c>
      <c r="E162" s="134" t="s">
        <v>268</v>
      </c>
      <c r="F162" s="135" t="s">
        <v>269</v>
      </c>
      <c r="G162" s="136" t="s">
        <v>128</v>
      </c>
      <c r="H162" s="137">
        <v>1</v>
      </c>
      <c r="I162" s="138"/>
      <c r="J162" s="139">
        <f>ROUND(I162*H162,2)</f>
        <v>0</v>
      </c>
      <c r="K162" s="135" t="s">
        <v>1</v>
      </c>
      <c r="L162" s="27"/>
      <c r="M162" s="140" t="s">
        <v>1</v>
      </c>
      <c r="N162" s="141" t="s">
        <v>38</v>
      </c>
      <c r="O162" s="46"/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3" t="s">
        <v>140</v>
      </c>
      <c r="AT162" s="13" t="s">
        <v>125</v>
      </c>
      <c r="AU162" s="13" t="s">
        <v>140</v>
      </c>
      <c r="AY162" s="13" t="s">
        <v>120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3" t="s">
        <v>75</v>
      </c>
      <c r="BK162" s="144">
        <f>ROUND(I162*H162,2)</f>
        <v>0</v>
      </c>
      <c r="BL162" s="13" t="s">
        <v>140</v>
      </c>
      <c r="BM162" s="13" t="s">
        <v>270</v>
      </c>
    </row>
    <row r="163" spans="2:65" s="1" customFormat="1" ht="29.25">
      <c r="B163" s="27"/>
      <c r="D163" s="145" t="s">
        <v>132</v>
      </c>
      <c r="F163" s="146" t="s">
        <v>225</v>
      </c>
      <c r="I163" s="77"/>
      <c r="L163" s="27"/>
      <c r="M163" s="147"/>
      <c r="N163" s="46"/>
      <c r="O163" s="46"/>
      <c r="P163" s="46"/>
      <c r="Q163" s="46"/>
      <c r="R163" s="46"/>
      <c r="S163" s="46"/>
      <c r="T163" s="47"/>
      <c r="AT163" s="13" t="s">
        <v>132</v>
      </c>
      <c r="AU163" s="13" t="s">
        <v>140</v>
      </c>
    </row>
    <row r="164" spans="2:65" s="1" customFormat="1" ht="16.5" customHeight="1">
      <c r="B164" s="132"/>
      <c r="C164" s="133" t="s">
        <v>271</v>
      </c>
      <c r="D164" s="133" t="s">
        <v>125</v>
      </c>
      <c r="E164" s="134" t="s">
        <v>272</v>
      </c>
      <c r="F164" s="135" t="s">
        <v>273</v>
      </c>
      <c r="G164" s="136" t="s">
        <v>128</v>
      </c>
      <c r="H164" s="137">
        <v>1</v>
      </c>
      <c r="I164" s="138"/>
      <c r="J164" s="139">
        <f>ROUND(I164*H164,2)</f>
        <v>0</v>
      </c>
      <c r="K164" s="135" t="s">
        <v>1</v>
      </c>
      <c r="L164" s="27"/>
      <c r="M164" s="140" t="s">
        <v>1</v>
      </c>
      <c r="N164" s="141" t="s">
        <v>38</v>
      </c>
      <c r="O164" s="46"/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3" t="s">
        <v>140</v>
      </c>
      <c r="AT164" s="13" t="s">
        <v>125</v>
      </c>
      <c r="AU164" s="13" t="s">
        <v>140</v>
      </c>
      <c r="AY164" s="13" t="s">
        <v>120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3" t="s">
        <v>75</v>
      </c>
      <c r="BK164" s="144">
        <f>ROUND(I164*H164,2)</f>
        <v>0</v>
      </c>
      <c r="BL164" s="13" t="s">
        <v>140</v>
      </c>
      <c r="BM164" s="13" t="s">
        <v>274</v>
      </c>
    </row>
    <row r="165" spans="2:65" s="1" customFormat="1" ht="29.25">
      <c r="B165" s="27"/>
      <c r="D165" s="145" t="s">
        <v>132</v>
      </c>
      <c r="F165" s="146" t="s">
        <v>225</v>
      </c>
      <c r="I165" s="77"/>
      <c r="L165" s="27"/>
      <c r="M165" s="147"/>
      <c r="N165" s="46"/>
      <c r="O165" s="46"/>
      <c r="P165" s="46"/>
      <c r="Q165" s="46"/>
      <c r="R165" s="46"/>
      <c r="S165" s="46"/>
      <c r="T165" s="47"/>
      <c r="AT165" s="13" t="s">
        <v>132</v>
      </c>
      <c r="AU165" s="13" t="s">
        <v>140</v>
      </c>
    </row>
    <row r="166" spans="2:65" s="1" customFormat="1" ht="16.5" customHeight="1">
      <c r="B166" s="132"/>
      <c r="C166" s="133" t="s">
        <v>275</v>
      </c>
      <c r="D166" s="133" t="s">
        <v>125</v>
      </c>
      <c r="E166" s="134" t="s">
        <v>276</v>
      </c>
      <c r="F166" s="135" t="s">
        <v>277</v>
      </c>
      <c r="G166" s="136" t="s">
        <v>128</v>
      </c>
      <c r="H166" s="137">
        <v>1</v>
      </c>
      <c r="I166" s="138"/>
      <c r="J166" s="139">
        <f>ROUND(I166*H166,2)</f>
        <v>0</v>
      </c>
      <c r="K166" s="135" t="s">
        <v>1</v>
      </c>
      <c r="L166" s="27"/>
      <c r="M166" s="140" t="s">
        <v>1</v>
      </c>
      <c r="N166" s="141" t="s">
        <v>38</v>
      </c>
      <c r="O166" s="46"/>
      <c r="P166" s="142">
        <f>O166*H166</f>
        <v>0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AR166" s="13" t="s">
        <v>140</v>
      </c>
      <c r="AT166" s="13" t="s">
        <v>125</v>
      </c>
      <c r="AU166" s="13" t="s">
        <v>140</v>
      </c>
      <c r="AY166" s="13" t="s">
        <v>120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3" t="s">
        <v>75</v>
      </c>
      <c r="BK166" s="144">
        <f>ROUND(I166*H166,2)</f>
        <v>0</v>
      </c>
      <c r="BL166" s="13" t="s">
        <v>140</v>
      </c>
      <c r="BM166" s="13" t="s">
        <v>278</v>
      </c>
    </row>
    <row r="167" spans="2:65" s="1" customFormat="1" ht="29.25">
      <c r="B167" s="27"/>
      <c r="D167" s="145" t="s">
        <v>132</v>
      </c>
      <c r="F167" s="146" t="s">
        <v>225</v>
      </c>
      <c r="I167" s="77"/>
      <c r="L167" s="27"/>
      <c r="M167" s="147"/>
      <c r="N167" s="46"/>
      <c r="O167" s="46"/>
      <c r="P167" s="46"/>
      <c r="Q167" s="46"/>
      <c r="R167" s="46"/>
      <c r="S167" s="46"/>
      <c r="T167" s="47"/>
      <c r="AT167" s="13" t="s">
        <v>132</v>
      </c>
      <c r="AU167" s="13" t="s">
        <v>140</v>
      </c>
    </row>
    <row r="168" spans="2:65" s="1" customFormat="1" ht="16.5" customHeight="1">
      <c r="B168" s="132"/>
      <c r="C168" s="133" t="s">
        <v>279</v>
      </c>
      <c r="D168" s="133" t="s">
        <v>125</v>
      </c>
      <c r="E168" s="134" t="s">
        <v>280</v>
      </c>
      <c r="F168" s="135" t="s">
        <v>281</v>
      </c>
      <c r="G168" s="136" t="s">
        <v>128</v>
      </c>
      <c r="H168" s="137">
        <v>1</v>
      </c>
      <c r="I168" s="138"/>
      <c r="J168" s="139">
        <f>ROUND(I168*H168,2)</f>
        <v>0</v>
      </c>
      <c r="K168" s="135" t="s">
        <v>1</v>
      </c>
      <c r="L168" s="27"/>
      <c r="M168" s="140" t="s">
        <v>1</v>
      </c>
      <c r="N168" s="141" t="s">
        <v>38</v>
      </c>
      <c r="O168" s="46"/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3" t="s">
        <v>140</v>
      </c>
      <c r="AT168" s="13" t="s">
        <v>125</v>
      </c>
      <c r="AU168" s="13" t="s">
        <v>140</v>
      </c>
      <c r="AY168" s="13" t="s">
        <v>120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3" t="s">
        <v>75</v>
      </c>
      <c r="BK168" s="144">
        <f>ROUND(I168*H168,2)</f>
        <v>0</v>
      </c>
      <c r="BL168" s="13" t="s">
        <v>140</v>
      </c>
      <c r="BM168" s="13" t="s">
        <v>282</v>
      </c>
    </row>
    <row r="169" spans="2:65" s="1" customFormat="1" ht="29.25">
      <c r="B169" s="27"/>
      <c r="D169" s="145" t="s">
        <v>132</v>
      </c>
      <c r="F169" s="146" t="s">
        <v>225</v>
      </c>
      <c r="I169" s="77"/>
      <c r="L169" s="27"/>
      <c r="M169" s="147"/>
      <c r="N169" s="46"/>
      <c r="O169" s="46"/>
      <c r="P169" s="46"/>
      <c r="Q169" s="46"/>
      <c r="R169" s="46"/>
      <c r="S169" s="46"/>
      <c r="T169" s="47"/>
      <c r="AT169" s="13" t="s">
        <v>132</v>
      </c>
      <c r="AU169" s="13" t="s">
        <v>140</v>
      </c>
    </row>
    <row r="170" spans="2:65" s="1" customFormat="1" ht="16.5" customHeight="1">
      <c r="B170" s="132"/>
      <c r="C170" s="133" t="s">
        <v>283</v>
      </c>
      <c r="D170" s="133" t="s">
        <v>125</v>
      </c>
      <c r="E170" s="134" t="s">
        <v>284</v>
      </c>
      <c r="F170" s="135" t="s">
        <v>285</v>
      </c>
      <c r="G170" s="136" t="s">
        <v>128</v>
      </c>
      <c r="H170" s="137">
        <v>1</v>
      </c>
      <c r="I170" s="138"/>
      <c r="J170" s="139">
        <f>ROUND(I170*H170,2)</f>
        <v>0</v>
      </c>
      <c r="K170" s="135" t="s">
        <v>1</v>
      </c>
      <c r="L170" s="27"/>
      <c r="M170" s="140" t="s">
        <v>1</v>
      </c>
      <c r="N170" s="141" t="s">
        <v>38</v>
      </c>
      <c r="O170" s="46"/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3" t="s">
        <v>140</v>
      </c>
      <c r="AT170" s="13" t="s">
        <v>125</v>
      </c>
      <c r="AU170" s="13" t="s">
        <v>140</v>
      </c>
      <c r="AY170" s="13" t="s">
        <v>120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3" t="s">
        <v>75</v>
      </c>
      <c r="BK170" s="144">
        <f>ROUND(I170*H170,2)</f>
        <v>0</v>
      </c>
      <c r="BL170" s="13" t="s">
        <v>140</v>
      </c>
      <c r="BM170" s="13" t="s">
        <v>286</v>
      </c>
    </row>
    <row r="171" spans="2:65" s="1" customFormat="1" ht="29.25">
      <c r="B171" s="27"/>
      <c r="D171" s="145" t="s">
        <v>132</v>
      </c>
      <c r="F171" s="146" t="s">
        <v>225</v>
      </c>
      <c r="I171" s="77"/>
      <c r="L171" s="27"/>
      <c r="M171" s="147"/>
      <c r="N171" s="46"/>
      <c r="O171" s="46"/>
      <c r="P171" s="46"/>
      <c r="Q171" s="46"/>
      <c r="R171" s="46"/>
      <c r="S171" s="46"/>
      <c r="T171" s="47"/>
      <c r="AT171" s="13" t="s">
        <v>132</v>
      </c>
      <c r="AU171" s="13" t="s">
        <v>140</v>
      </c>
    </row>
    <row r="172" spans="2:65" s="1" customFormat="1" ht="16.5" customHeight="1">
      <c r="B172" s="132"/>
      <c r="C172" s="133" t="s">
        <v>287</v>
      </c>
      <c r="D172" s="133" t="s">
        <v>125</v>
      </c>
      <c r="E172" s="134" t="s">
        <v>288</v>
      </c>
      <c r="F172" s="135" t="s">
        <v>289</v>
      </c>
      <c r="G172" s="136" t="s">
        <v>128</v>
      </c>
      <c r="H172" s="137">
        <v>1</v>
      </c>
      <c r="I172" s="138"/>
      <c r="J172" s="139">
        <f>ROUND(I172*H172,2)</f>
        <v>0</v>
      </c>
      <c r="K172" s="135" t="s">
        <v>1</v>
      </c>
      <c r="L172" s="27"/>
      <c r="M172" s="140" t="s">
        <v>1</v>
      </c>
      <c r="N172" s="141" t="s">
        <v>38</v>
      </c>
      <c r="O172" s="46"/>
      <c r="P172" s="142">
        <f>O172*H172</f>
        <v>0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AR172" s="13" t="s">
        <v>140</v>
      </c>
      <c r="AT172" s="13" t="s">
        <v>125</v>
      </c>
      <c r="AU172" s="13" t="s">
        <v>140</v>
      </c>
      <c r="AY172" s="13" t="s">
        <v>120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3" t="s">
        <v>75</v>
      </c>
      <c r="BK172" s="144">
        <f>ROUND(I172*H172,2)</f>
        <v>0</v>
      </c>
      <c r="BL172" s="13" t="s">
        <v>140</v>
      </c>
      <c r="BM172" s="13" t="s">
        <v>290</v>
      </c>
    </row>
    <row r="173" spans="2:65" s="1" customFormat="1" ht="29.25">
      <c r="B173" s="27"/>
      <c r="D173" s="145" t="s">
        <v>132</v>
      </c>
      <c r="F173" s="146" t="s">
        <v>225</v>
      </c>
      <c r="I173" s="77"/>
      <c r="L173" s="27"/>
      <c r="M173" s="147"/>
      <c r="N173" s="46"/>
      <c r="O173" s="46"/>
      <c r="P173" s="46"/>
      <c r="Q173" s="46"/>
      <c r="R173" s="46"/>
      <c r="S173" s="46"/>
      <c r="T173" s="47"/>
      <c r="AT173" s="13" t="s">
        <v>132</v>
      </c>
      <c r="AU173" s="13" t="s">
        <v>140</v>
      </c>
    </row>
    <row r="174" spans="2:65" s="1" customFormat="1" ht="16.5" customHeight="1">
      <c r="B174" s="132"/>
      <c r="C174" s="133" t="s">
        <v>291</v>
      </c>
      <c r="D174" s="133" t="s">
        <v>125</v>
      </c>
      <c r="E174" s="134" t="s">
        <v>292</v>
      </c>
      <c r="F174" s="135" t="s">
        <v>293</v>
      </c>
      <c r="G174" s="136" t="s">
        <v>128</v>
      </c>
      <c r="H174" s="137">
        <v>1</v>
      </c>
      <c r="I174" s="138"/>
      <c r="J174" s="139">
        <f>ROUND(I174*H174,2)</f>
        <v>0</v>
      </c>
      <c r="K174" s="135" t="s">
        <v>1</v>
      </c>
      <c r="L174" s="27"/>
      <c r="M174" s="140" t="s">
        <v>1</v>
      </c>
      <c r="N174" s="141" t="s">
        <v>38</v>
      </c>
      <c r="O174" s="46"/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3" t="s">
        <v>140</v>
      </c>
      <c r="AT174" s="13" t="s">
        <v>125</v>
      </c>
      <c r="AU174" s="13" t="s">
        <v>140</v>
      </c>
      <c r="AY174" s="13" t="s">
        <v>120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3" t="s">
        <v>75</v>
      </c>
      <c r="BK174" s="144">
        <f>ROUND(I174*H174,2)</f>
        <v>0</v>
      </c>
      <c r="BL174" s="13" t="s">
        <v>140</v>
      </c>
      <c r="BM174" s="13" t="s">
        <v>294</v>
      </c>
    </row>
    <row r="175" spans="2:65" s="1" customFormat="1" ht="29.25">
      <c r="B175" s="27"/>
      <c r="D175" s="145" t="s">
        <v>132</v>
      </c>
      <c r="F175" s="146" t="s">
        <v>225</v>
      </c>
      <c r="I175" s="77"/>
      <c r="L175" s="27"/>
      <c r="M175" s="147"/>
      <c r="N175" s="46"/>
      <c r="O175" s="46"/>
      <c r="P175" s="46"/>
      <c r="Q175" s="46"/>
      <c r="R175" s="46"/>
      <c r="S175" s="46"/>
      <c r="T175" s="47"/>
      <c r="AT175" s="13" t="s">
        <v>132</v>
      </c>
      <c r="AU175" s="13" t="s">
        <v>140</v>
      </c>
    </row>
    <row r="176" spans="2:65" s="1" customFormat="1" ht="16.5" customHeight="1">
      <c r="B176" s="132"/>
      <c r="C176" s="133" t="s">
        <v>295</v>
      </c>
      <c r="D176" s="133" t="s">
        <v>125</v>
      </c>
      <c r="E176" s="134" t="s">
        <v>296</v>
      </c>
      <c r="F176" s="135" t="s">
        <v>297</v>
      </c>
      <c r="G176" s="136" t="s">
        <v>128</v>
      </c>
      <c r="H176" s="137">
        <v>1</v>
      </c>
      <c r="I176" s="138"/>
      <c r="J176" s="139">
        <f>ROUND(I176*H176,2)</f>
        <v>0</v>
      </c>
      <c r="K176" s="135" t="s">
        <v>1</v>
      </c>
      <c r="L176" s="27"/>
      <c r="M176" s="140" t="s">
        <v>1</v>
      </c>
      <c r="N176" s="141" t="s">
        <v>38</v>
      </c>
      <c r="O176" s="46"/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3" t="s">
        <v>140</v>
      </c>
      <c r="AT176" s="13" t="s">
        <v>125</v>
      </c>
      <c r="AU176" s="13" t="s">
        <v>140</v>
      </c>
      <c r="AY176" s="13" t="s">
        <v>120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3" t="s">
        <v>75</v>
      </c>
      <c r="BK176" s="144">
        <f>ROUND(I176*H176,2)</f>
        <v>0</v>
      </c>
      <c r="BL176" s="13" t="s">
        <v>140</v>
      </c>
      <c r="BM176" s="13" t="s">
        <v>298</v>
      </c>
    </row>
    <row r="177" spans="2:65" s="1" customFormat="1" ht="29.25">
      <c r="B177" s="27"/>
      <c r="D177" s="145" t="s">
        <v>132</v>
      </c>
      <c r="F177" s="146" t="s">
        <v>225</v>
      </c>
      <c r="I177" s="77"/>
      <c r="L177" s="27"/>
      <c r="M177" s="147"/>
      <c r="N177" s="46"/>
      <c r="O177" s="46"/>
      <c r="P177" s="46"/>
      <c r="Q177" s="46"/>
      <c r="R177" s="46"/>
      <c r="S177" s="46"/>
      <c r="T177" s="47"/>
      <c r="AT177" s="13" t="s">
        <v>132</v>
      </c>
      <c r="AU177" s="13" t="s">
        <v>140</v>
      </c>
    </row>
    <row r="178" spans="2:65" s="1" customFormat="1" ht="16.5" customHeight="1">
      <c r="B178" s="132"/>
      <c r="C178" s="133" t="s">
        <v>299</v>
      </c>
      <c r="D178" s="133" t="s">
        <v>125</v>
      </c>
      <c r="E178" s="134" t="s">
        <v>300</v>
      </c>
      <c r="F178" s="135" t="s">
        <v>301</v>
      </c>
      <c r="G178" s="136" t="s">
        <v>128</v>
      </c>
      <c r="H178" s="137">
        <v>1</v>
      </c>
      <c r="I178" s="138"/>
      <c r="J178" s="139">
        <f>ROUND(I178*H178,2)</f>
        <v>0</v>
      </c>
      <c r="K178" s="135" t="s">
        <v>1</v>
      </c>
      <c r="L178" s="27"/>
      <c r="M178" s="140" t="s">
        <v>1</v>
      </c>
      <c r="N178" s="141" t="s">
        <v>38</v>
      </c>
      <c r="O178" s="46"/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3" t="s">
        <v>140</v>
      </c>
      <c r="AT178" s="13" t="s">
        <v>125</v>
      </c>
      <c r="AU178" s="13" t="s">
        <v>140</v>
      </c>
      <c r="AY178" s="13" t="s">
        <v>120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3" t="s">
        <v>75</v>
      </c>
      <c r="BK178" s="144">
        <f>ROUND(I178*H178,2)</f>
        <v>0</v>
      </c>
      <c r="BL178" s="13" t="s">
        <v>140</v>
      </c>
      <c r="BM178" s="13" t="s">
        <v>302</v>
      </c>
    </row>
    <row r="179" spans="2:65" s="1" customFormat="1" ht="29.25">
      <c r="B179" s="27"/>
      <c r="D179" s="145" t="s">
        <v>132</v>
      </c>
      <c r="F179" s="146" t="s">
        <v>225</v>
      </c>
      <c r="I179" s="77"/>
      <c r="L179" s="27"/>
      <c r="M179" s="147"/>
      <c r="N179" s="46"/>
      <c r="O179" s="46"/>
      <c r="P179" s="46"/>
      <c r="Q179" s="46"/>
      <c r="R179" s="46"/>
      <c r="S179" s="46"/>
      <c r="T179" s="47"/>
      <c r="AT179" s="13" t="s">
        <v>132</v>
      </c>
      <c r="AU179" s="13" t="s">
        <v>140</v>
      </c>
    </row>
    <row r="180" spans="2:65" s="1" customFormat="1" ht="16.5" customHeight="1">
      <c r="B180" s="132"/>
      <c r="C180" s="133" t="s">
        <v>303</v>
      </c>
      <c r="D180" s="133" t="s">
        <v>125</v>
      </c>
      <c r="E180" s="134" t="s">
        <v>304</v>
      </c>
      <c r="F180" s="135" t="s">
        <v>305</v>
      </c>
      <c r="G180" s="136" t="s">
        <v>128</v>
      </c>
      <c r="H180" s="137">
        <v>1</v>
      </c>
      <c r="I180" s="138"/>
      <c r="J180" s="139">
        <f>ROUND(I180*H180,2)</f>
        <v>0</v>
      </c>
      <c r="K180" s="135" t="s">
        <v>1</v>
      </c>
      <c r="L180" s="27"/>
      <c r="M180" s="140" t="s">
        <v>1</v>
      </c>
      <c r="N180" s="141" t="s">
        <v>38</v>
      </c>
      <c r="O180" s="46"/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3" t="s">
        <v>140</v>
      </c>
      <c r="AT180" s="13" t="s">
        <v>125</v>
      </c>
      <c r="AU180" s="13" t="s">
        <v>140</v>
      </c>
      <c r="AY180" s="13" t="s">
        <v>120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3" t="s">
        <v>75</v>
      </c>
      <c r="BK180" s="144">
        <f>ROUND(I180*H180,2)</f>
        <v>0</v>
      </c>
      <c r="BL180" s="13" t="s">
        <v>140</v>
      </c>
      <c r="BM180" s="13" t="s">
        <v>306</v>
      </c>
    </row>
    <row r="181" spans="2:65" s="1" customFormat="1" ht="29.25">
      <c r="B181" s="27"/>
      <c r="D181" s="145" t="s">
        <v>132</v>
      </c>
      <c r="F181" s="146" t="s">
        <v>225</v>
      </c>
      <c r="I181" s="77"/>
      <c r="L181" s="27"/>
      <c r="M181" s="147"/>
      <c r="N181" s="46"/>
      <c r="O181" s="46"/>
      <c r="P181" s="46"/>
      <c r="Q181" s="46"/>
      <c r="R181" s="46"/>
      <c r="S181" s="46"/>
      <c r="T181" s="47"/>
      <c r="AT181" s="13" t="s">
        <v>132</v>
      </c>
      <c r="AU181" s="13" t="s">
        <v>140</v>
      </c>
    </row>
    <row r="182" spans="2:65" s="1" customFormat="1" ht="16.5" customHeight="1">
      <c r="B182" s="132"/>
      <c r="C182" s="133" t="s">
        <v>307</v>
      </c>
      <c r="D182" s="133" t="s">
        <v>125</v>
      </c>
      <c r="E182" s="134" t="s">
        <v>308</v>
      </c>
      <c r="F182" s="135" t="s">
        <v>309</v>
      </c>
      <c r="G182" s="136" t="s">
        <v>128</v>
      </c>
      <c r="H182" s="137">
        <v>1</v>
      </c>
      <c r="I182" s="138"/>
      <c r="J182" s="139">
        <f>ROUND(I182*H182,2)</f>
        <v>0</v>
      </c>
      <c r="K182" s="135" t="s">
        <v>1</v>
      </c>
      <c r="L182" s="27"/>
      <c r="M182" s="140" t="s">
        <v>1</v>
      </c>
      <c r="N182" s="141" t="s">
        <v>38</v>
      </c>
      <c r="O182" s="46"/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3" t="s">
        <v>140</v>
      </c>
      <c r="AT182" s="13" t="s">
        <v>125</v>
      </c>
      <c r="AU182" s="13" t="s">
        <v>140</v>
      </c>
      <c r="AY182" s="13" t="s">
        <v>120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3" t="s">
        <v>75</v>
      </c>
      <c r="BK182" s="144">
        <f>ROUND(I182*H182,2)</f>
        <v>0</v>
      </c>
      <c r="BL182" s="13" t="s">
        <v>140</v>
      </c>
      <c r="BM182" s="13" t="s">
        <v>310</v>
      </c>
    </row>
    <row r="183" spans="2:65" s="1" customFormat="1" ht="29.25">
      <c r="B183" s="27"/>
      <c r="D183" s="145" t="s">
        <v>132</v>
      </c>
      <c r="F183" s="146" t="s">
        <v>225</v>
      </c>
      <c r="I183" s="77"/>
      <c r="L183" s="27"/>
      <c r="M183" s="147"/>
      <c r="N183" s="46"/>
      <c r="O183" s="46"/>
      <c r="P183" s="46"/>
      <c r="Q183" s="46"/>
      <c r="R183" s="46"/>
      <c r="S183" s="46"/>
      <c r="T183" s="47"/>
      <c r="AT183" s="13" t="s">
        <v>132</v>
      </c>
      <c r="AU183" s="13" t="s">
        <v>140</v>
      </c>
    </row>
    <row r="184" spans="2:65" s="1" customFormat="1" ht="16.5" customHeight="1">
      <c r="B184" s="132"/>
      <c r="C184" s="133" t="s">
        <v>311</v>
      </c>
      <c r="D184" s="133" t="s">
        <v>125</v>
      </c>
      <c r="E184" s="134" t="s">
        <v>312</v>
      </c>
      <c r="F184" s="135" t="s">
        <v>309</v>
      </c>
      <c r="G184" s="136" t="s">
        <v>128</v>
      </c>
      <c r="H184" s="137">
        <v>1</v>
      </c>
      <c r="I184" s="138"/>
      <c r="J184" s="139">
        <f>ROUND(I184*H184,2)</f>
        <v>0</v>
      </c>
      <c r="K184" s="135" t="s">
        <v>1</v>
      </c>
      <c r="L184" s="27"/>
      <c r="M184" s="140" t="s">
        <v>1</v>
      </c>
      <c r="N184" s="141" t="s">
        <v>38</v>
      </c>
      <c r="O184" s="46"/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3" t="s">
        <v>140</v>
      </c>
      <c r="AT184" s="13" t="s">
        <v>125</v>
      </c>
      <c r="AU184" s="13" t="s">
        <v>140</v>
      </c>
      <c r="AY184" s="13" t="s">
        <v>120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3" t="s">
        <v>75</v>
      </c>
      <c r="BK184" s="144">
        <f>ROUND(I184*H184,2)</f>
        <v>0</v>
      </c>
      <c r="BL184" s="13" t="s">
        <v>140</v>
      </c>
      <c r="BM184" s="13" t="s">
        <v>313</v>
      </c>
    </row>
    <row r="185" spans="2:65" s="1" customFormat="1" ht="29.25">
      <c r="B185" s="27"/>
      <c r="D185" s="145" t="s">
        <v>132</v>
      </c>
      <c r="F185" s="146" t="s">
        <v>225</v>
      </c>
      <c r="I185" s="77"/>
      <c r="L185" s="27"/>
      <c r="M185" s="147"/>
      <c r="N185" s="46"/>
      <c r="O185" s="46"/>
      <c r="P185" s="46"/>
      <c r="Q185" s="46"/>
      <c r="R185" s="46"/>
      <c r="S185" s="46"/>
      <c r="T185" s="47"/>
      <c r="AT185" s="13" t="s">
        <v>132</v>
      </c>
      <c r="AU185" s="13" t="s">
        <v>140</v>
      </c>
    </row>
    <row r="186" spans="2:65" s="1" customFormat="1" ht="16.5" customHeight="1">
      <c r="B186" s="132"/>
      <c r="C186" s="133" t="s">
        <v>314</v>
      </c>
      <c r="D186" s="133" t="s">
        <v>125</v>
      </c>
      <c r="E186" s="134" t="s">
        <v>315</v>
      </c>
      <c r="F186" s="135" t="s">
        <v>277</v>
      </c>
      <c r="G186" s="136" t="s">
        <v>128</v>
      </c>
      <c r="H186" s="137">
        <v>1</v>
      </c>
      <c r="I186" s="138"/>
      <c r="J186" s="139">
        <f>ROUND(I186*H186,2)</f>
        <v>0</v>
      </c>
      <c r="K186" s="135" t="s">
        <v>1</v>
      </c>
      <c r="L186" s="27"/>
      <c r="M186" s="140" t="s">
        <v>1</v>
      </c>
      <c r="N186" s="141" t="s">
        <v>38</v>
      </c>
      <c r="O186" s="46"/>
      <c r="P186" s="142">
        <f>O186*H186</f>
        <v>0</v>
      </c>
      <c r="Q186" s="142">
        <v>0</v>
      </c>
      <c r="R186" s="142">
        <f>Q186*H186</f>
        <v>0</v>
      </c>
      <c r="S186" s="142">
        <v>0</v>
      </c>
      <c r="T186" s="143">
        <f>S186*H186</f>
        <v>0</v>
      </c>
      <c r="AR186" s="13" t="s">
        <v>140</v>
      </c>
      <c r="AT186" s="13" t="s">
        <v>125</v>
      </c>
      <c r="AU186" s="13" t="s">
        <v>140</v>
      </c>
      <c r="AY186" s="13" t="s">
        <v>120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3" t="s">
        <v>75</v>
      </c>
      <c r="BK186" s="144">
        <f>ROUND(I186*H186,2)</f>
        <v>0</v>
      </c>
      <c r="BL186" s="13" t="s">
        <v>140</v>
      </c>
      <c r="BM186" s="13" t="s">
        <v>316</v>
      </c>
    </row>
    <row r="187" spans="2:65" s="1" customFormat="1" ht="29.25">
      <c r="B187" s="27"/>
      <c r="D187" s="145" t="s">
        <v>132</v>
      </c>
      <c r="F187" s="146" t="s">
        <v>225</v>
      </c>
      <c r="I187" s="77"/>
      <c r="L187" s="27"/>
      <c r="M187" s="147"/>
      <c r="N187" s="46"/>
      <c r="O187" s="46"/>
      <c r="P187" s="46"/>
      <c r="Q187" s="46"/>
      <c r="R187" s="46"/>
      <c r="S187" s="46"/>
      <c r="T187" s="47"/>
      <c r="AT187" s="13" t="s">
        <v>132</v>
      </c>
      <c r="AU187" s="13" t="s">
        <v>140</v>
      </c>
    </row>
    <row r="188" spans="2:65" s="1" customFormat="1" ht="16.5" customHeight="1">
      <c r="B188" s="132"/>
      <c r="C188" s="133" t="s">
        <v>317</v>
      </c>
      <c r="D188" s="133" t="s">
        <v>125</v>
      </c>
      <c r="E188" s="134" t="s">
        <v>318</v>
      </c>
      <c r="F188" s="135" t="s">
        <v>319</v>
      </c>
      <c r="G188" s="136" t="s">
        <v>128</v>
      </c>
      <c r="H188" s="137">
        <v>1</v>
      </c>
      <c r="I188" s="138"/>
      <c r="J188" s="139">
        <f>ROUND(I188*H188,2)</f>
        <v>0</v>
      </c>
      <c r="K188" s="135" t="s">
        <v>1</v>
      </c>
      <c r="L188" s="27"/>
      <c r="M188" s="140" t="s">
        <v>1</v>
      </c>
      <c r="N188" s="141" t="s">
        <v>38</v>
      </c>
      <c r="O188" s="46"/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AR188" s="13" t="s">
        <v>140</v>
      </c>
      <c r="AT188" s="13" t="s">
        <v>125</v>
      </c>
      <c r="AU188" s="13" t="s">
        <v>140</v>
      </c>
      <c r="AY188" s="13" t="s">
        <v>120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3" t="s">
        <v>75</v>
      </c>
      <c r="BK188" s="144">
        <f>ROUND(I188*H188,2)</f>
        <v>0</v>
      </c>
      <c r="BL188" s="13" t="s">
        <v>140</v>
      </c>
      <c r="BM188" s="13" t="s">
        <v>320</v>
      </c>
    </row>
    <row r="189" spans="2:65" s="1" customFormat="1" ht="29.25">
      <c r="B189" s="27"/>
      <c r="D189" s="145" t="s">
        <v>132</v>
      </c>
      <c r="F189" s="146" t="s">
        <v>225</v>
      </c>
      <c r="I189" s="77"/>
      <c r="L189" s="27"/>
      <c r="M189" s="147"/>
      <c r="N189" s="46"/>
      <c r="O189" s="46"/>
      <c r="P189" s="46"/>
      <c r="Q189" s="46"/>
      <c r="R189" s="46"/>
      <c r="S189" s="46"/>
      <c r="T189" s="47"/>
      <c r="AT189" s="13" t="s">
        <v>132</v>
      </c>
      <c r="AU189" s="13" t="s">
        <v>140</v>
      </c>
    </row>
    <row r="190" spans="2:65" s="1" customFormat="1" ht="16.5" customHeight="1">
      <c r="B190" s="132"/>
      <c r="C190" s="133" t="s">
        <v>321</v>
      </c>
      <c r="D190" s="133" t="s">
        <v>125</v>
      </c>
      <c r="E190" s="134" t="s">
        <v>322</v>
      </c>
      <c r="F190" s="135" t="s">
        <v>323</v>
      </c>
      <c r="G190" s="136" t="s">
        <v>128</v>
      </c>
      <c r="H190" s="137">
        <v>1</v>
      </c>
      <c r="I190" s="138"/>
      <c r="J190" s="139">
        <f>ROUND(I190*H190,2)</f>
        <v>0</v>
      </c>
      <c r="K190" s="135" t="s">
        <v>1</v>
      </c>
      <c r="L190" s="27"/>
      <c r="M190" s="140" t="s">
        <v>1</v>
      </c>
      <c r="N190" s="141" t="s">
        <v>38</v>
      </c>
      <c r="O190" s="46"/>
      <c r="P190" s="142">
        <f>O190*H190</f>
        <v>0</v>
      </c>
      <c r="Q190" s="142">
        <v>0</v>
      </c>
      <c r="R190" s="142">
        <f>Q190*H190</f>
        <v>0</v>
      </c>
      <c r="S190" s="142">
        <v>0</v>
      </c>
      <c r="T190" s="143">
        <f>S190*H190</f>
        <v>0</v>
      </c>
      <c r="AR190" s="13" t="s">
        <v>140</v>
      </c>
      <c r="AT190" s="13" t="s">
        <v>125</v>
      </c>
      <c r="AU190" s="13" t="s">
        <v>140</v>
      </c>
      <c r="AY190" s="13" t="s">
        <v>120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3" t="s">
        <v>75</v>
      </c>
      <c r="BK190" s="144">
        <f>ROUND(I190*H190,2)</f>
        <v>0</v>
      </c>
      <c r="BL190" s="13" t="s">
        <v>140</v>
      </c>
      <c r="BM190" s="13" t="s">
        <v>324</v>
      </c>
    </row>
    <row r="191" spans="2:65" s="1" customFormat="1" ht="29.25">
      <c r="B191" s="27"/>
      <c r="D191" s="145" t="s">
        <v>132</v>
      </c>
      <c r="F191" s="146" t="s">
        <v>225</v>
      </c>
      <c r="I191" s="77"/>
      <c r="L191" s="27"/>
      <c r="M191" s="147"/>
      <c r="N191" s="46"/>
      <c r="O191" s="46"/>
      <c r="P191" s="46"/>
      <c r="Q191" s="46"/>
      <c r="R191" s="46"/>
      <c r="S191" s="46"/>
      <c r="T191" s="47"/>
      <c r="AT191" s="13" t="s">
        <v>132</v>
      </c>
      <c r="AU191" s="13" t="s">
        <v>140</v>
      </c>
    </row>
    <row r="192" spans="2:65" s="1" customFormat="1" ht="16.5" customHeight="1">
      <c r="B192" s="132"/>
      <c r="C192" s="133" t="s">
        <v>325</v>
      </c>
      <c r="D192" s="133" t="s">
        <v>125</v>
      </c>
      <c r="E192" s="134" t="s">
        <v>326</v>
      </c>
      <c r="F192" s="135" t="s">
        <v>305</v>
      </c>
      <c r="G192" s="136" t="s">
        <v>128</v>
      </c>
      <c r="H192" s="137">
        <v>1</v>
      </c>
      <c r="I192" s="138"/>
      <c r="J192" s="139">
        <f>ROUND(I192*H192,2)</f>
        <v>0</v>
      </c>
      <c r="K192" s="135" t="s">
        <v>1</v>
      </c>
      <c r="L192" s="27"/>
      <c r="M192" s="140" t="s">
        <v>1</v>
      </c>
      <c r="N192" s="141" t="s">
        <v>38</v>
      </c>
      <c r="O192" s="46"/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3" t="s">
        <v>140</v>
      </c>
      <c r="AT192" s="13" t="s">
        <v>125</v>
      </c>
      <c r="AU192" s="13" t="s">
        <v>140</v>
      </c>
      <c r="AY192" s="13" t="s">
        <v>120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3" t="s">
        <v>75</v>
      </c>
      <c r="BK192" s="144">
        <f>ROUND(I192*H192,2)</f>
        <v>0</v>
      </c>
      <c r="BL192" s="13" t="s">
        <v>140</v>
      </c>
      <c r="BM192" s="13" t="s">
        <v>327</v>
      </c>
    </row>
    <row r="193" spans="2:65" s="1" customFormat="1" ht="29.25">
      <c r="B193" s="27"/>
      <c r="D193" s="145" t="s">
        <v>132</v>
      </c>
      <c r="F193" s="146" t="s">
        <v>225</v>
      </c>
      <c r="I193" s="77"/>
      <c r="L193" s="27"/>
      <c r="M193" s="147"/>
      <c r="N193" s="46"/>
      <c r="O193" s="46"/>
      <c r="P193" s="46"/>
      <c r="Q193" s="46"/>
      <c r="R193" s="46"/>
      <c r="S193" s="46"/>
      <c r="T193" s="47"/>
      <c r="AT193" s="13" t="s">
        <v>132</v>
      </c>
      <c r="AU193" s="13" t="s">
        <v>140</v>
      </c>
    </row>
    <row r="194" spans="2:65" s="1" customFormat="1" ht="16.5" customHeight="1">
      <c r="B194" s="132"/>
      <c r="C194" s="133" t="s">
        <v>328</v>
      </c>
      <c r="D194" s="133" t="s">
        <v>125</v>
      </c>
      <c r="E194" s="134" t="s">
        <v>329</v>
      </c>
      <c r="F194" s="135" t="s">
        <v>330</v>
      </c>
      <c r="G194" s="136" t="s">
        <v>128</v>
      </c>
      <c r="H194" s="137">
        <v>1</v>
      </c>
      <c r="I194" s="138"/>
      <c r="J194" s="139">
        <f>ROUND(I194*H194,2)</f>
        <v>0</v>
      </c>
      <c r="K194" s="135" t="s">
        <v>1</v>
      </c>
      <c r="L194" s="27"/>
      <c r="M194" s="140" t="s">
        <v>1</v>
      </c>
      <c r="N194" s="141" t="s">
        <v>38</v>
      </c>
      <c r="O194" s="46"/>
      <c r="P194" s="142">
        <f>O194*H194</f>
        <v>0</v>
      </c>
      <c r="Q194" s="142">
        <v>0</v>
      </c>
      <c r="R194" s="142">
        <f>Q194*H194</f>
        <v>0</v>
      </c>
      <c r="S194" s="142">
        <v>0</v>
      </c>
      <c r="T194" s="143">
        <f>S194*H194</f>
        <v>0</v>
      </c>
      <c r="AR194" s="13" t="s">
        <v>140</v>
      </c>
      <c r="AT194" s="13" t="s">
        <v>125</v>
      </c>
      <c r="AU194" s="13" t="s">
        <v>140</v>
      </c>
      <c r="AY194" s="13" t="s">
        <v>120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3" t="s">
        <v>75</v>
      </c>
      <c r="BK194" s="144">
        <f>ROUND(I194*H194,2)</f>
        <v>0</v>
      </c>
      <c r="BL194" s="13" t="s">
        <v>140</v>
      </c>
      <c r="BM194" s="13" t="s">
        <v>331</v>
      </c>
    </row>
    <row r="195" spans="2:65" s="1" customFormat="1" ht="29.25">
      <c r="B195" s="27"/>
      <c r="D195" s="145" t="s">
        <v>132</v>
      </c>
      <c r="F195" s="146" t="s">
        <v>225</v>
      </c>
      <c r="I195" s="77"/>
      <c r="L195" s="27"/>
      <c r="M195" s="147"/>
      <c r="N195" s="46"/>
      <c r="O195" s="46"/>
      <c r="P195" s="46"/>
      <c r="Q195" s="46"/>
      <c r="R195" s="46"/>
      <c r="S195" s="46"/>
      <c r="T195" s="47"/>
      <c r="AT195" s="13" t="s">
        <v>132</v>
      </c>
      <c r="AU195" s="13" t="s">
        <v>140</v>
      </c>
    </row>
    <row r="196" spans="2:65" s="1" customFormat="1" ht="16.5" customHeight="1">
      <c r="B196" s="132"/>
      <c r="C196" s="133" t="s">
        <v>332</v>
      </c>
      <c r="D196" s="133" t="s">
        <v>125</v>
      </c>
      <c r="E196" s="134" t="s">
        <v>333</v>
      </c>
      <c r="F196" s="135" t="s">
        <v>323</v>
      </c>
      <c r="G196" s="136" t="s">
        <v>128</v>
      </c>
      <c r="H196" s="137">
        <v>1</v>
      </c>
      <c r="I196" s="138"/>
      <c r="J196" s="139">
        <f>ROUND(I196*H196,2)</f>
        <v>0</v>
      </c>
      <c r="K196" s="135" t="s">
        <v>1</v>
      </c>
      <c r="L196" s="27"/>
      <c r="M196" s="140" t="s">
        <v>1</v>
      </c>
      <c r="N196" s="141" t="s">
        <v>38</v>
      </c>
      <c r="O196" s="46"/>
      <c r="P196" s="142">
        <f>O196*H196</f>
        <v>0</v>
      </c>
      <c r="Q196" s="142">
        <v>0</v>
      </c>
      <c r="R196" s="142">
        <f>Q196*H196</f>
        <v>0</v>
      </c>
      <c r="S196" s="142">
        <v>0</v>
      </c>
      <c r="T196" s="143">
        <f>S196*H196</f>
        <v>0</v>
      </c>
      <c r="AR196" s="13" t="s">
        <v>140</v>
      </c>
      <c r="AT196" s="13" t="s">
        <v>125</v>
      </c>
      <c r="AU196" s="13" t="s">
        <v>140</v>
      </c>
      <c r="AY196" s="13" t="s">
        <v>120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3" t="s">
        <v>75</v>
      </c>
      <c r="BK196" s="144">
        <f>ROUND(I196*H196,2)</f>
        <v>0</v>
      </c>
      <c r="BL196" s="13" t="s">
        <v>140</v>
      </c>
      <c r="BM196" s="13" t="s">
        <v>334</v>
      </c>
    </row>
    <row r="197" spans="2:65" s="1" customFormat="1" ht="29.25">
      <c r="B197" s="27"/>
      <c r="D197" s="145" t="s">
        <v>132</v>
      </c>
      <c r="F197" s="146" t="s">
        <v>225</v>
      </c>
      <c r="I197" s="77"/>
      <c r="L197" s="27"/>
      <c r="M197" s="147"/>
      <c r="N197" s="46"/>
      <c r="O197" s="46"/>
      <c r="P197" s="46"/>
      <c r="Q197" s="46"/>
      <c r="R197" s="46"/>
      <c r="S197" s="46"/>
      <c r="T197" s="47"/>
      <c r="AT197" s="13" t="s">
        <v>132</v>
      </c>
      <c r="AU197" s="13" t="s">
        <v>140</v>
      </c>
    </row>
    <row r="198" spans="2:65" s="1" customFormat="1" ht="16.5" customHeight="1">
      <c r="B198" s="132"/>
      <c r="C198" s="133" t="s">
        <v>335</v>
      </c>
      <c r="D198" s="133" t="s">
        <v>125</v>
      </c>
      <c r="E198" s="134" t="s">
        <v>336</v>
      </c>
      <c r="F198" s="135" t="s">
        <v>337</v>
      </c>
      <c r="G198" s="136" t="s">
        <v>128</v>
      </c>
      <c r="H198" s="137">
        <v>1</v>
      </c>
      <c r="I198" s="138"/>
      <c r="J198" s="139">
        <f>ROUND(I198*H198,2)</f>
        <v>0</v>
      </c>
      <c r="K198" s="135" t="s">
        <v>1</v>
      </c>
      <c r="L198" s="27"/>
      <c r="M198" s="140" t="s">
        <v>1</v>
      </c>
      <c r="N198" s="141" t="s">
        <v>38</v>
      </c>
      <c r="O198" s="46"/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AR198" s="13" t="s">
        <v>140</v>
      </c>
      <c r="AT198" s="13" t="s">
        <v>125</v>
      </c>
      <c r="AU198" s="13" t="s">
        <v>140</v>
      </c>
      <c r="AY198" s="13" t="s">
        <v>120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3" t="s">
        <v>75</v>
      </c>
      <c r="BK198" s="144">
        <f>ROUND(I198*H198,2)</f>
        <v>0</v>
      </c>
      <c r="BL198" s="13" t="s">
        <v>140</v>
      </c>
      <c r="BM198" s="13" t="s">
        <v>338</v>
      </c>
    </row>
    <row r="199" spans="2:65" s="1" customFormat="1" ht="29.25">
      <c r="B199" s="27"/>
      <c r="D199" s="145" t="s">
        <v>132</v>
      </c>
      <c r="F199" s="146" t="s">
        <v>225</v>
      </c>
      <c r="I199" s="77"/>
      <c r="L199" s="27"/>
      <c r="M199" s="147"/>
      <c r="N199" s="46"/>
      <c r="O199" s="46"/>
      <c r="P199" s="46"/>
      <c r="Q199" s="46"/>
      <c r="R199" s="46"/>
      <c r="S199" s="46"/>
      <c r="T199" s="47"/>
      <c r="AT199" s="13" t="s">
        <v>132</v>
      </c>
      <c r="AU199" s="13" t="s">
        <v>140</v>
      </c>
    </row>
    <row r="200" spans="2:65" s="1" customFormat="1" ht="16.5" customHeight="1">
      <c r="B200" s="132"/>
      <c r="C200" s="133" t="s">
        <v>339</v>
      </c>
      <c r="D200" s="133" t="s">
        <v>125</v>
      </c>
      <c r="E200" s="134" t="s">
        <v>340</v>
      </c>
      <c r="F200" s="135" t="s">
        <v>289</v>
      </c>
      <c r="G200" s="136" t="s">
        <v>128</v>
      </c>
      <c r="H200" s="137">
        <v>1</v>
      </c>
      <c r="I200" s="138"/>
      <c r="J200" s="139">
        <f>ROUND(I200*H200,2)</f>
        <v>0</v>
      </c>
      <c r="K200" s="135" t="s">
        <v>1</v>
      </c>
      <c r="L200" s="27"/>
      <c r="M200" s="140" t="s">
        <v>1</v>
      </c>
      <c r="N200" s="141" t="s">
        <v>38</v>
      </c>
      <c r="O200" s="46"/>
      <c r="P200" s="142">
        <f>O200*H200</f>
        <v>0</v>
      </c>
      <c r="Q200" s="142">
        <v>0</v>
      </c>
      <c r="R200" s="142">
        <f>Q200*H200</f>
        <v>0</v>
      </c>
      <c r="S200" s="142">
        <v>0</v>
      </c>
      <c r="T200" s="143">
        <f>S200*H200</f>
        <v>0</v>
      </c>
      <c r="AR200" s="13" t="s">
        <v>140</v>
      </c>
      <c r="AT200" s="13" t="s">
        <v>125</v>
      </c>
      <c r="AU200" s="13" t="s">
        <v>140</v>
      </c>
      <c r="AY200" s="13" t="s">
        <v>120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3" t="s">
        <v>75</v>
      </c>
      <c r="BK200" s="144">
        <f>ROUND(I200*H200,2)</f>
        <v>0</v>
      </c>
      <c r="BL200" s="13" t="s">
        <v>140</v>
      </c>
      <c r="BM200" s="13" t="s">
        <v>341</v>
      </c>
    </row>
    <row r="201" spans="2:65" s="1" customFormat="1" ht="29.25">
      <c r="B201" s="27"/>
      <c r="D201" s="145" t="s">
        <v>132</v>
      </c>
      <c r="F201" s="146" t="s">
        <v>225</v>
      </c>
      <c r="I201" s="77"/>
      <c r="L201" s="27"/>
      <c r="M201" s="147"/>
      <c r="N201" s="46"/>
      <c r="O201" s="46"/>
      <c r="P201" s="46"/>
      <c r="Q201" s="46"/>
      <c r="R201" s="46"/>
      <c r="S201" s="46"/>
      <c r="T201" s="47"/>
      <c r="AT201" s="13" t="s">
        <v>132</v>
      </c>
      <c r="AU201" s="13" t="s">
        <v>140</v>
      </c>
    </row>
    <row r="202" spans="2:65" s="1" customFormat="1" ht="16.5" customHeight="1">
      <c r="B202" s="132"/>
      <c r="C202" s="133" t="s">
        <v>342</v>
      </c>
      <c r="D202" s="133" t="s">
        <v>125</v>
      </c>
      <c r="E202" s="134" t="s">
        <v>343</v>
      </c>
      <c r="F202" s="135" t="s">
        <v>344</v>
      </c>
      <c r="G202" s="136" t="s">
        <v>128</v>
      </c>
      <c r="H202" s="137">
        <v>1</v>
      </c>
      <c r="I202" s="138"/>
      <c r="J202" s="139">
        <f>ROUND(I202*H202,2)</f>
        <v>0</v>
      </c>
      <c r="K202" s="135" t="s">
        <v>1</v>
      </c>
      <c r="L202" s="27"/>
      <c r="M202" s="140" t="s">
        <v>1</v>
      </c>
      <c r="N202" s="141" t="s">
        <v>38</v>
      </c>
      <c r="O202" s="46"/>
      <c r="P202" s="142">
        <f>O202*H202</f>
        <v>0</v>
      </c>
      <c r="Q202" s="142">
        <v>0</v>
      </c>
      <c r="R202" s="142">
        <f>Q202*H202</f>
        <v>0</v>
      </c>
      <c r="S202" s="142">
        <v>0</v>
      </c>
      <c r="T202" s="143">
        <f>S202*H202</f>
        <v>0</v>
      </c>
      <c r="AR202" s="13" t="s">
        <v>140</v>
      </c>
      <c r="AT202" s="13" t="s">
        <v>125</v>
      </c>
      <c r="AU202" s="13" t="s">
        <v>140</v>
      </c>
      <c r="AY202" s="13" t="s">
        <v>120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3" t="s">
        <v>75</v>
      </c>
      <c r="BK202" s="144">
        <f>ROUND(I202*H202,2)</f>
        <v>0</v>
      </c>
      <c r="BL202" s="13" t="s">
        <v>140</v>
      </c>
      <c r="BM202" s="13" t="s">
        <v>345</v>
      </c>
    </row>
    <row r="203" spans="2:65" s="1" customFormat="1" ht="29.25">
      <c r="B203" s="27"/>
      <c r="D203" s="145" t="s">
        <v>132</v>
      </c>
      <c r="F203" s="146" t="s">
        <v>225</v>
      </c>
      <c r="I203" s="77"/>
      <c r="L203" s="27"/>
      <c r="M203" s="147"/>
      <c r="N203" s="46"/>
      <c r="O203" s="46"/>
      <c r="P203" s="46"/>
      <c r="Q203" s="46"/>
      <c r="R203" s="46"/>
      <c r="S203" s="46"/>
      <c r="T203" s="47"/>
      <c r="AT203" s="13" t="s">
        <v>132</v>
      </c>
      <c r="AU203" s="13" t="s">
        <v>140</v>
      </c>
    </row>
    <row r="204" spans="2:65" s="1" customFormat="1" ht="16.5" customHeight="1">
      <c r="B204" s="132"/>
      <c r="C204" s="133" t="s">
        <v>346</v>
      </c>
      <c r="D204" s="133" t="s">
        <v>125</v>
      </c>
      <c r="E204" s="134" t="s">
        <v>347</v>
      </c>
      <c r="F204" s="135" t="s">
        <v>348</v>
      </c>
      <c r="G204" s="136" t="s">
        <v>128</v>
      </c>
      <c r="H204" s="137">
        <v>1</v>
      </c>
      <c r="I204" s="138"/>
      <c r="J204" s="139">
        <f>ROUND(I204*H204,2)</f>
        <v>0</v>
      </c>
      <c r="K204" s="135" t="s">
        <v>1</v>
      </c>
      <c r="L204" s="27"/>
      <c r="M204" s="140" t="s">
        <v>1</v>
      </c>
      <c r="N204" s="141" t="s">
        <v>38</v>
      </c>
      <c r="O204" s="46"/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3" t="s">
        <v>140</v>
      </c>
      <c r="AT204" s="13" t="s">
        <v>125</v>
      </c>
      <c r="AU204" s="13" t="s">
        <v>140</v>
      </c>
      <c r="AY204" s="13" t="s">
        <v>120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3" t="s">
        <v>75</v>
      </c>
      <c r="BK204" s="144">
        <f>ROUND(I204*H204,2)</f>
        <v>0</v>
      </c>
      <c r="BL204" s="13" t="s">
        <v>140</v>
      </c>
      <c r="BM204" s="13" t="s">
        <v>349</v>
      </c>
    </row>
    <row r="205" spans="2:65" s="1" customFormat="1" ht="29.25">
      <c r="B205" s="27"/>
      <c r="D205" s="145" t="s">
        <v>132</v>
      </c>
      <c r="F205" s="146" t="s">
        <v>225</v>
      </c>
      <c r="I205" s="77"/>
      <c r="L205" s="27"/>
      <c r="M205" s="147"/>
      <c r="N205" s="46"/>
      <c r="O205" s="46"/>
      <c r="P205" s="46"/>
      <c r="Q205" s="46"/>
      <c r="R205" s="46"/>
      <c r="S205" s="46"/>
      <c r="T205" s="47"/>
      <c r="AT205" s="13" t="s">
        <v>132</v>
      </c>
      <c r="AU205" s="13" t="s">
        <v>140</v>
      </c>
    </row>
    <row r="206" spans="2:65" s="1" customFormat="1" ht="16.5" customHeight="1">
      <c r="B206" s="132"/>
      <c r="C206" s="133" t="s">
        <v>350</v>
      </c>
      <c r="D206" s="133" t="s">
        <v>125</v>
      </c>
      <c r="E206" s="134" t="s">
        <v>351</v>
      </c>
      <c r="F206" s="135" t="s">
        <v>348</v>
      </c>
      <c r="G206" s="136" t="s">
        <v>128</v>
      </c>
      <c r="H206" s="137">
        <v>1</v>
      </c>
      <c r="I206" s="138"/>
      <c r="J206" s="139">
        <f>ROUND(I206*H206,2)</f>
        <v>0</v>
      </c>
      <c r="K206" s="135" t="s">
        <v>1</v>
      </c>
      <c r="L206" s="27"/>
      <c r="M206" s="140" t="s">
        <v>1</v>
      </c>
      <c r="N206" s="141" t="s">
        <v>38</v>
      </c>
      <c r="O206" s="46"/>
      <c r="P206" s="142">
        <f>O206*H206</f>
        <v>0</v>
      </c>
      <c r="Q206" s="142">
        <v>0</v>
      </c>
      <c r="R206" s="142">
        <f>Q206*H206</f>
        <v>0</v>
      </c>
      <c r="S206" s="142">
        <v>0</v>
      </c>
      <c r="T206" s="143">
        <f>S206*H206</f>
        <v>0</v>
      </c>
      <c r="AR206" s="13" t="s">
        <v>140</v>
      </c>
      <c r="AT206" s="13" t="s">
        <v>125</v>
      </c>
      <c r="AU206" s="13" t="s">
        <v>140</v>
      </c>
      <c r="AY206" s="13" t="s">
        <v>120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3" t="s">
        <v>75</v>
      </c>
      <c r="BK206" s="144">
        <f>ROUND(I206*H206,2)</f>
        <v>0</v>
      </c>
      <c r="BL206" s="13" t="s">
        <v>140</v>
      </c>
      <c r="BM206" s="13" t="s">
        <v>352</v>
      </c>
    </row>
    <row r="207" spans="2:65" s="1" customFormat="1" ht="29.25">
      <c r="B207" s="27"/>
      <c r="D207" s="145" t="s">
        <v>132</v>
      </c>
      <c r="F207" s="146" t="s">
        <v>225</v>
      </c>
      <c r="I207" s="77"/>
      <c r="L207" s="27"/>
      <c r="M207" s="147"/>
      <c r="N207" s="46"/>
      <c r="O207" s="46"/>
      <c r="P207" s="46"/>
      <c r="Q207" s="46"/>
      <c r="R207" s="46"/>
      <c r="S207" s="46"/>
      <c r="T207" s="47"/>
      <c r="AT207" s="13" t="s">
        <v>132</v>
      </c>
      <c r="AU207" s="13" t="s">
        <v>140</v>
      </c>
    </row>
    <row r="208" spans="2:65" s="1" customFormat="1" ht="16.5" customHeight="1">
      <c r="B208" s="132"/>
      <c r="C208" s="133" t="s">
        <v>353</v>
      </c>
      <c r="D208" s="133" t="s">
        <v>125</v>
      </c>
      <c r="E208" s="134" t="s">
        <v>354</v>
      </c>
      <c r="F208" s="135" t="s">
        <v>355</v>
      </c>
      <c r="G208" s="136" t="s">
        <v>128</v>
      </c>
      <c r="H208" s="137">
        <v>1</v>
      </c>
      <c r="I208" s="138"/>
      <c r="J208" s="139">
        <f>ROUND(I208*H208,2)</f>
        <v>0</v>
      </c>
      <c r="K208" s="135" t="s">
        <v>1</v>
      </c>
      <c r="L208" s="27"/>
      <c r="M208" s="140" t="s">
        <v>1</v>
      </c>
      <c r="N208" s="141" t="s">
        <v>38</v>
      </c>
      <c r="O208" s="46"/>
      <c r="P208" s="142">
        <f>O208*H208</f>
        <v>0</v>
      </c>
      <c r="Q208" s="142">
        <v>0</v>
      </c>
      <c r="R208" s="142">
        <f>Q208*H208</f>
        <v>0</v>
      </c>
      <c r="S208" s="142">
        <v>0</v>
      </c>
      <c r="T208" s="143">
        <f>S208*H208</f>
        <v>0</v>
      </c>
      <c r="AR208" s="13" t="s">
        <v>140</v>
      </c>
      <c r="AT208" s="13" t="s">
        <v>125</v>
      </c>
      <c r="AU208" s="13" t="s">
        <v>140</v>
      </c>
      <c r="AY208" s="13" t="s">
        <v>120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3" t="s">
        <v>75</v>
      </c>
      <c r="BK208" s="144">
        <f>ROUND(I208*H208,2)</f>
        <v>0</v>
      </c>
      <c r="BL208" s="13" t="s">
        <v>140</v>
      </c>
      <c r="BM208" s="13" t="s">
        <v>356</v>
      </c>
    </row>
    <row r="209" spans="2:65" s="1" customFormat="1" ht="29.25">
      <c r="B209" s="27"/>
      <c r="D209" s="145" t="s">
        <v>132</v>
      </c>
      <c r="F209" s="146" t="s">
        <v>225</v>
      </c>
      <c r="I209" s="77"/>
      <c r="L209" s="27"/>
      <c r="M209" s="147"/>
      <c r="N209" s="46"/>
      <c r="O209" s="46"/>
      <c r="P209" s="46"/>
      <c r="Q209" s="46"/>
      <c r="R209" s="46"/>
      <c r="S209" s="46"/>
      <c r="T209" s="47"/>
      <c r="AT209" s="13" t="s">
        <v>132</v>
      </c>
      <c r="AU209" s="13" t="s">
        <v>140</v>
      </c>
    </row>
    <row r="210" spans="2:65" s="1" customFormat="1" ht="16.5" customHeight="1">
      <c r="B210" s="132"/>
      <c r="C210" s="133" t="s">
        <v>357</v>
      </c>
      <c r="D210" s="133" t="s">
        <v>125</v>
      </c>
      <c r="E210" s="134" t="s">
        <v>358</v>
      </c>
      <c r="F210" s="135" t="s">
        <v>359</v>
      </c>
      <c r="G210" s="136" t="s">
        <v>128</v>
      </c>
      <c r="H210" s="137">
        <v>1</v>
      </c>
      <c r="I210" s="138"/>
      <c r="J210" s="139">
        <f>ROUND(I210*H210,2)</f>
        <v>0</v>
      </c>
      <c r="K210" s="135" t="s">
        <v>1</v>
      </c>
      <c r="L210" s="27"/>
      <c r="M210" s="140" t="s">
        <v>1</v>
      </c>
      <c r="N210" s="141" t="s">
        <v>38</v>
      </c>
      <c r="O210" s="46"/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3" t="s">
        <v>140</v>
      </c>
      <c r="AT210" s="13" t="s">
        <v>125</v>
      </c>
      <c r="AU210" s="13" t="s">
        <v>140</v>
      </c>
      <c r="AY210" s="13" t="s">
        <v>120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3" t="s">
        <v>75</v>
      </c>
      <c r="BK210" s="144">
        <f>ROUND(I210*H210,2)</f>
        <v>0</v>
      </c>
      <c r="BL210" s="13" t="s">
        <v>140</v>
      </c>
      <c r="BM210" s="13" t="s">
        <v>360</v>
      </c>
    </row>
    <row r="211" spans="2:65" s="1" customFormat="1" ht="29.25">
      <c r="B211" s="27"/>
      <c r="D211" s="145" t="s">
        <v>132</v>
      </c>
      <c r="F211" s="146" t="s">
        <v>225</v>
      </c>
      <c r="I211" s="77"/>
      <c r="L211" s="27"/>
      <c r="M211" s="147"/>
      <c r="N211" s="46"/>
      <c r="O211" s="46"/>
      <c r="P211" s="46"/>
      <c r="Q211" s="46"/>
      <c r="R211" s="46"/>
      <c r="S211" s="46"/>
      <c r="T211" s="47"/>
      <c r="AT211" s="13" t="s">
        <v>132</v>
      </c>
      <c r="AU211" s="13" t="s">
        <v>140</v>
      </c>
    </row>
    <row r="212" spans="2:65" s="1" customFormat="1" ht="16.5" customHeight="1">
      <c r="B212" s="132"/>
      <c r="C212" s="133" t="s">
        <v>361</v>
      </c>
      <c r="D212" s="133" t="s">
        <v>125</v>
      </c>
      <c r="E212" s="134" t="s">
        <v>362</v>
      </c>
      <c r="F212" s="135" t="s">
        <v>359</v>
      </c>
      <c r="G212" s="136" t="s">
        <v>128</v>
      </c>
      <c r="H212" s="137">
        <v>1</v>
      </c>
      <c r="I212" s="138"/>
      <c r="J212" s="139">
        <f>ROUND(I212*H212,2)</f>
        <v>0</v>
      </c>
      <c r="K212" s="135" t="s">
        <v>1</v>
      </c>
      <c r="L212" s="27"/>
      <c r="M212" s="140" t="s">
        <v>1</v>
      </c>
      <c r="N212" s="141" t="s">
        <v>38</v>
      </c>
      <c r="O212" s="46"/>
      <c r="P212" s="142">
        <f>O212*H212</f>
        <v>0</v>
      </c>
      <c r="Q212" s="142">
        <v>0</v>
      </c>
      <c r="R212" s="142">
        <f>Q212*H212</f>
        <v>0</v>
      </c>
      <c r="S212" s="142">
        <v>0</v>
      </c>
      <c r="T212" s="143">
        <f>S212*H212</f>
        <v>0</v>
      </c>
      <c r="AR212" s="13" t="s">
        <v>140</v>
      </c>
      <c r="AT212" s="13" t="s">
        <v>125</v>
      </c>
      <c r="AU212" s="13" t="s">
        <v>140</v>
      </c>
      <c r="AY212" s="13" t="s">
        <v>120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3" t="s">
        <v>75</v>
      </c>
      <c r="BK212" s="144">
        <f>ROUND(I212*H212,2)</f>
        <v>0</v>
      </c>
      <c r="BL212" s="13" t="s">
        <v>140</v>
      </c>
      <c r="BM212" s="13" t="s">
        <v>363</v>
      </c>
    </row>
    <row r="213" spans="2:65" s="1" customFormat="1" ht="29.25">
      <c r="B213" s="27"/>
      <c r="D213" s="145" t="s">
        <v>132</v>
      </c>
      <c r="F213" s="146" t="s">
        <v>225</v>
      </c>
      <c r="I213" s="77"/>
      <c r="L213" s="27"/>
      <c r="M213" s="147"/>
      <c r="N213" s="46"/>
      <c r="O213" s="46"/>
      <c r="P213" s="46"/>
      <c r="Q213" s="46"/>
      <c r="R213" s="46"/>
      <c r="S213" s="46"/>
      <c r="T213" s="47"/>
      <c r="AT213" s="13" t="s">
        <v>132</v>
      </c>
      <c r="AU213" s="13" t="s">
        <v>140</v>
      </c>
    </row>
    <row r="214" spans="2:65" s="1" customFormat="1" ht="16.5" customHeight="1">
      <c r="B214" s="132"/>
      <c r="C214" s="133" t="s">
        <v>364</v>
      </c>
      <c r="D214" s="133" t="s">
        <v>125</v>
      </c>
      <c r="E214" s="134" t="s">
        <v>365</v>
      </c>
      <c r="F214" s="135" t="s">
        <v>359</v>
      </c>
      <c r="G214" s="136" t="s">
        <v>128</v>
      </c>
      <c r="H214" s="137">
        <v>1</v>
      </c>
      <c r="I214" s="138"/>
      <c r="J214" s="139">
        <f>ROUND(I214*H214,2)</f>
        <v>0</v>
      </c>
      <c r="K214" s="135" t="s">
        <v>1</v>
      </c>
      <c r="L214" s="27"/>
      <c r="M214" s="140" t="s">
        <v>1</v>
      </c>
      <c r="N214" s="141" t="s">
        <v>38</v>
      </c>
      <c r="O214" s="46"/>
      <c r="P214" s="142">
        <f>O214*H214</f>
        <v>0</v>
      </c>
      <c r="Q214" s="142">
        <v>0</v>
      </c>
      <c r="R214" s="142">
        <f>Q214*H214</f>
        <v>0</v>
      </c>
      <c r="S214" s="142">
        <v>0</v>
      </c>
      <c r="T214" s="143">
        <f>S214*H214</f>
        <v>0</v>
      </c>
      <c r="AR214" s="13" t="s">
        <v>140</v>
      </c>
      <c r="AT214" s="13" t="s">
        <v>125</v>
      </c>
      <c r="AU214" s="13" t="s">
        <v>140</v>
      </c>
      <c r="AY214" s="13" t="s">
        <v>120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3" t="s">
        <v>75</v>
      </c>
      <c r="BK214" s="144">
        <f>ROUND(I214*H214,2)</f>
        <v>0</v>
      </c>
      <c r="BL214" s="13" t="s">
        <v>140</v>
      </c>
      <c r="BM214" s="13" t="s">
        <v>366</v>
      </c>
    </row>
    <row r="215" spans="2:65" s="1" customFormat="1" ht="29.25">
      <c r="B215" s="27"/>
      <c r="D215" s="145" t="s">
        <v>132</v>
      </c>
      <c r="F215" s="146" t="s">
        <v>225</v>
      </c>
      <c r="I215" s="77"/>
      <c r="L215" s="27"/>
      <c r="M215" s="147"/>
      <c r="N215" s="46"/>
      <c r="O215" s="46"/>
      <c r="P215" s="46"/>
      <c r="Q215" s="46"/>
      <c r="R215" s="46"/>
      <c r="S215" s="46"/>
      <c r="T215" s="47"/>
      <c r="AT215" s="13" t="s">
        <v>132</v>
      </c>
      <c r="AU215" s="13" t="s">
        <v>140</v>
      </c>
    </row>
    <row r="216" spans="2:65" s="1" customFormat="1" ht="16.5" customHeight="1">
      <c r="B216" s="132"/>
      <c r="C216" s="133" t="s">
        <v>367</v>
      </c>
      <c r="D216" s="133" t="s">
        <v>125</v>
      </c>
      <c r="E216" s="134" t="s">
        <v>368</v>
      </c>
      <c r="F216" s="135" t="s">
        <v>369</v>
      </c>
      <c r="G216" s="136" t="s">
        <v>128</v>
      </c>
      <c r="H216" s="137">
        <v>1</v>
      </c>
      <c r="I216" s="138"/>
      <c r="J216" s="139">
        <f>ROUND(I216*H216,2)</f>
        <v>0</v>
      </c>
      <c r="K216" s="135" t="s">
        <v>1</v>
      </c>
      <c r="L216" s="27"/>
      <c r="M216" s="140" t="s">
        <v>1</v>
      </c>
      <c r="N216" s="141" t="s">
        <v>38</v>
      </c>
      <c r="O216" s="46"/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3" t="s">
        <v>140</v>
      </c>
      <c r="AT216" s="13" t="s">
        <v>125</v>
      </c>
      <c r="AU216" s="13" t="s">
        <v>140</v>
      </c>
      <c r="AY216" s="13" t="s">
        <v>120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3" t="s">
        <v>75</v>
      </c>
      <c r="BK216" s="144">
        <f>ROUND(I216*H216,2)</f>
        <v>0</v>
      </c>
      <c r="BL216" s="13" t="s">
        <v>140</v>
      </c>
      <c r="BM216" s="13" t="s">
        <v>370</v>
      </c>
    </row>
    <row r="217" spans="2:65" s="1" customFormat="1" ht="29.25">
      <c r="B217" s="27"/>
      <c r="D217" s="145" t="s">
        <v>132</v>
      </c>
      <c r="F217" s="146" t="s">
        <v>225</v>
      </c>
      <c r="I217" s="77"/>
      <c r="L217" s="27"/>
      <c r="M217" s="147"/>
      <c r="N217" s="46"/>
      <c r="O217" s="46"/>
      <c r="P217" s="46"/>
      <c r="Q217" s="46"/>
      <c r="R217" s="46"/>
      <c r="S217" s="46"/>
      <c r="T217" s="47"/>
      <c r="AT217" s="13" t="s">
        <v>132</v>
      </c>
      <c r="AU217" s="13" t="s">
        <v>140</v>
      </c>
    </row>
    <row r="218" spans="2:65" s="1" customFormat="1" ht="16.5" customHeight="1">
      <c r="B218" s="132"/>
      <c r="C218" s="133" t="s">
        <v>371</v>
      </c>
      <c r="D218" s="133" t="s">
        <v>125</v>
      </c>
      <c r="E218" s="134" t="s">
        <v>372</v>
      </c>
      <c r="F218" s="135" t="s">
        <v>373</v>
      </c>
      <c r="G218" s="136" t="s">
        <v>128</v>
      </c>
      <c r="H218" s="137">
        <v>1</v>
      </c>
      <c r="I218" s="138"/>
      <c r="J218" s="139">
        <f>ROUND(I218*H218,2)</f>
        <v>0</v>
      </c>
      <c r="K218" s="135" t="s">
        <v>1</v>
      </c>
      <c r="L218" s="27"/>
      <c r="M218" s="140" t="s">
        <v>1</v>
      </c>
      <c r="N218" s="141" t="s">
        <v>38</v>
      </c>
      <c r="O218" s="46"/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3" t="s">
        <v>140</v>
      </c>
      <c r="AT218" s="13" t="s">
        <v>125</v>
      </c>
      <c r="AU218" s="13" t="s">
        <v>140</v>
      </c>
      <c r="AY218" s="13" t="s">
        <v>120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3" t="s">
        <v>75</v>
      </c>
      <c r="BK218" s="144">
        <f>ROUND(I218*H218,2)</f>
        <v>0</v>
      </c>
      <c r="BL218" s="13" t="s">
        <v>140</v>
      </c>
      <c r="BM218" s="13" t="s">
        <v>374</v>
      </c>
    </row>
    <row r="219" spans="2:65" s="1" customFormat="1" ht="29.25">
      <c r="B219" s="27"/>
      <c r="D219" s="145" t="s">
        <v>132</v>
      </c>
      <c r="F219" s="146" t="s">
        <v>225</v>
      </c>
      <c r="I219" s="77"/>
      <c r="L219" s="27"/>
      <c r="M219" s="147"/>
      <c r="N219" s="46"/>
      <c r="O219" s="46"/>
      <c r="P219" s="46"/>
      <c r="Q219" s="46"/>
      <c r="R219" s="46"/>
      <c r="S219" s="46"/>
      <c r="T219" s="47"/>
      <c r="AT219" s="13" t="s">
        <v>132</v>
      </c>
      <c r="AU219" s="13" t="s">
        <v>140</v>
      </c>
    </row>
    <row r="220" spans="2:65" s="1" customFormat="1" ht="16.5" customHeight="1">
      <c r="B220" s="132"/>
      <c r="C220" s="133" t="s">
        <v>375</v>
      </c>
      <c r="D220" s="133" t="s">
        <v>125</v>
      </c>
      <c r="E220" s="134" t="s">
        <v>376</v>
      </c>
      <c r="F220" s="135" t="s">
        <v>344</v>
      </c>
      <c r="G220" s="136" t="s">
        <v>128</v>
      </c>
      <c r="H220" s="137">
        <v>1</v>
      </c>
      <c r="I220" s="138"/>
      <c r="J220" s="139">
        <f>ROUND(I220*H220,2)</f>
        <v>0</v>
      </c>
      <c r="K220" s="135" t="s">
        <v>1</v>
      </c>
      <c r="L220" s="27"/>
      <c r="M220" s="140" t="s">
        <v>1</v>
      </c>
      <c r="N220" s="141" t="s">
        <v>38</v>
      </c>
      <c r="O220" s="46"/>
      <c r="P220" s="142">
        <f>O220*H220</f>
        <v>0</v>
      </c>
      <c r="Q220" s="142">
        <v>0</v>
      </c>
      <c r="R220" s="142">
        <f>Q220*H220</f>
        <v>0</v>
      </c>
      <c r="S220" s="142">
        <v>0</v>
      </c>
      <c r="T220" s="143">
        <f>S220*H220</f>
        <v>0</v>
      </c>
      <c r="AR220" s="13" t="s">
        <v>140</v>
      </c>
      <c r="AT220" s="13" t="s">
        <v>125</v>
      </c>
      <c r="AU220" s="13" t="s">
        <v>140</v>
      </c>
      <c r="AY220" s="13" t="s">
        <v>120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3" t="s">
        <v>75</v>
      </c>
      <c r="BK220" s="144">
        <f>ROUND(I220*H220,2)</f>
        <v>0</v>
      </c>
      <c r="BL220" s="13" t="s">
        <v>140</v>
      </c>
      <c r="BM220" s="13" t="s">
        <v>377</v>
      </c>
    </row>
    <row r="221" spans="2:65" s="1" customFormat="1" ht="29.25">
      <c r="B221" s="27"/>
      <c r="D221" s="145" t="s">
        <v>132</v>
      </c>
      <c r="F221" s="146" t="s">
        <v>225</v>
      </c>
      <c r="I221" s="77"/>
      <c r="L221" s="27"/>
      <c r="M221" s="147"/>
      <c r="N221" s="46"/>
      <c r="O221" s="46"/>
      <c r="P221" s="46"/>
      <c r="Q221" s="46"/>
      <c r="R221" s="46"/>
      <c r="S221" s="46"/>
      <c r="T221" s="47"/>
      <c r="AT221" s="13" t="s">
        <v>132</v>
      </c>
      <c r="AU221" s="13" t="s">
        <v>140</v>
      </c>
    </row>
    <row r="222" spans="2:65" s="1" customFormat="1" ht="16.5" customHeight="1">
      <c r="B222" s="132"/>
      <c r="C222" s="133" t="s">
        <v>378</v>
      </c>
      <c r="D222" s="133" t="s">
        <v>125</v>
      </c>
      <c r="E222" s="134" t="s">
        <v>379</v>
      </c>
      <c r="F222" s="135" t="s">
        <v>373</v>
      </c>
      <c r="G222" s="136" t="s">
        <v>128</v>
      </c>
      <c r="H222" s="137">
        <v>1</v>
      </c>
      <c r="I222" s="138"/>
      <c r="J222" s="139">
        <f>ROUND(I222*H222,2)</f>
        <v>0</v>
      </c>
      <c r="K222" s="135" t="s">
        <v>1</v>
      </c>
      <c r="L222" s="27"/>
      <c r="M222" s="140" t="s">
        <v>1</v>
      </c>
      <c r="N222" s="141" t="s">
        <v>38</v>
      </c>
      <c r="O222" s="46"/>
      <c r="P222" s="142">
        <f>O222*H222</f>
        <v>0</v>
      </c>
      <c r="Q222" s="142">
        <v>0</v>
      </c>
      <c r="R222" s="142">
        <f>Q222*H222</f>
        <v>0</v>
      </c>
      <c r="S222" s="142">
        <v>0</v>
      </c>
      <c r="T222" s="143">
        <f>S222*H222</f>
        <v>0</v>
      </c>
      <c r="AR222" s="13" t="s">
        <v>140</v>
      </c>
      <c r="AT222" s="13" t="s">
        <v>125</v>
      </c>
      <c r="AU222" s="13" t="s">
        <v>140</v>
      </c>
      <c r="AY222" s="13" t="s">
        <v>120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3" t="s">
        <v>75</v>
      </c>
      <c r="BK222" s="144">
        <f>ROUND(I222*H222,2)</f>
        <v>0</v>
      </c>
      <c r="BL222" s="13" t="s">
        <v>140</v>
      </c>
      <c r="BM222" s="13" t="s">
        <v>380</v>
      </c>
    </row>
    <row r="223" spans="2:65" s="1" customFormat="1" ht="29.25">
      <c r="B223" s="27"/>
      <c r="D223" s="145" t="s">
        <v>132</v>
      </c>
      <c r="F223" s="146" t="s">
        <v>225</v>
      </c>
      <c r="I223" s="77"/>
      <c r="L223" s="27"/>
      <c r="M223" s="147"/>
      <c r="N223" s="46"/>
      <c r="O223" s="46"/>
      <c r="P223" s="46"/>
      <c r="Q223" s="46"/>
      <c r="R223" s="46"/>
      <c r="S223" s="46"/>
      <c r="T223" s="47"/>
      <c r="AT223" s="13" t="s">
        <v>132</v>
      </c>
      <c r="AU223" s="13" t="s">
        <v>140</v>
      </c>
    </row>
    <row r="224" spans="2:65" s="1" customFormat="1" ht="16.5" customHeight="1">
      <c r="B224" s="132"/>
      <c r="C224" s="133" t="s">
        <v>381</v>
      </c>
      <c r="D224" s="133" t="s">
        <v>125</v>
      </c>
      <c r="E224" s="134" t="s">
        <v>382</v>
      </c>
      <c r="F224" s="135" t="s">
        <v>383</v>
      </c>
      <c r="G224" s="136" t="s">
        <v>128</v>
      </c>
      <c r="H224" s="137">
        <v>1</v>
      </c>
      <c r="I224" s="138"/>
      <c r="J224" s="139">
        <f>ROUND(I224*H224,2)</f>
        <v>0</v>
      </c>
      <c r="K224" s="135" t="s">
        <v>1</v>
      </c>
      <c r="L224" s="27"/>
      <c r="M224" s="140" t="s">
        <v>1</v>
      </c>
      <c r="N224" s="141" t="s">
        <v>38</v>
      </c>
      <c r="O224" s="46"/>
      <c r="P224" s="142">
        <f>O224*H224</f>
        <v>0</v>
      </c>
      <c r="Q224" s="142">
        <v>0</v>
      </c>
      <c r="R224" s="142">
        <f>Q224*H224</f>
        <v>0</v>
      </c>
      <c r="S224" s="142">
        <v>0</v>
      </c>
      <c r="T224" s="143">
        <f>S224*H224</f>
        <v>0</v>
      </c>
      <c r="AR224" s="13" t="s">
        <v>140</v>
      </c>
      <c r="AT224" s="13" t="s">
        <v>125</v>
      </c>
      <c r="AU224" s="13" t="s">
        <v>140</v>
      </c>
      <c r="AY224" s="13" t="s">
        <v>120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3" t="s">
        <v>75</v>
      </c>
      <c r="BK224" s="144">
        <f>ROUND(I224*H224,2)</f>
        <v>0</v>
      </c>
      <c r="BL224" s="13" t="s">
        <v>140</v>
      </c>
      <c r="BM224" s="13" t="s">
        <v>384</v>
      </c>
    </row>
    <row r="225" spans="2:65" s="1" customFormat="1" ht="29.25">
      <c r="B225" s="27"/>
      <c r="D225" s="145" t="s">
        <v>132</v>
      </c>
      <c r="F225" s="146" t="s">
        <v>225</v>
      </c>
      <c r="I225" s="77"/>
      <c r="L225" s="27"/>
      <c r="M225" s="147"/>
      <c r="N225" s="46"/>
      <c r="O225" s="46"/>
      <c r="P225" s="46"/>
      <c r="Q225" s="46"/>
      <c r="R225" s="46"/>
      <c r="S225" s="46"/>
      <c r="T225" s="47"/>
      <c r="AT225" s="13" t="s">
        <v>132</v>
      </c>
      <c r="AU225" s="13" t="s">
        <v>140</v>
      </c>
    </row>
    <row r="226" spans="2:65" s="1" customFormat="1" ht="16.5" customHeight="1">
      <c r="B226" s="132"/>
      <c r="C226" s="133" t="s">
        <v>385</v>
      </c>
      <c r="D226" s="133" t="s">
        <v>125</v>
      </c>
      <c r="E226" s="134" t="s">
        <v>386</v>
      </c>
      <c r="F226" s="135" t="s">
        <v>387</v>
      </c>
      <c r="G226" s="136" t="s">
        <v>128</v>
      </c>
      <c r="H226" s="137">
        <v>1</v>
      </c>
      <c r="I226" s="138"/>
      <c r="J226" s="139">
        <f>ROUND(I226*H226,2)</f>
        <v>0</v>
      </c>
      <c r="K226" s="135" t="s">
        <v>1</v>
      </c>
      <c r="L226" s="27"/>
      <c r="M226" s="140" t="s">
        <v>1</v>
      </c>
      <c r="N226" s="141" t="s">
        <v>38</v>
      </c>
      <c r="O226" s="46"/>
      <c r="P226" s="142">
        <f>O226*H226</f>
        <v>0</v>
      </c>
      <c r="Q226" s="142">
        <v>0</v>
      </c>
      <c r="R226" s="142">
        <f>Q226*H226</f>
        <v>0</v>
      </c>
      <c r="S226" s="142">
        <v>0</v>
      </c>
      <c r="T226" s="143">
        <f>S226*H226</f>
        <v>0</v>
      </c>
      <c r="AR226" s="13" t="s">
        <v>140</v>
      </c>
      <c r="AT226" s="13" t="s">
        <v>125</v>
      </c>
      <c r="AU226" s="13" t="s">
        <v>140</v>
      </c>
      <c r="AY226" s="13" t="s">
        <v>120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3" t="s">
        <v>75</v>
      </c>
      <c r="BK226" s="144">
        <f>ROUND(I226*H226,2)</f>
        <v>0</v>
      </c>
      <c r="BL226" s="13" t="s">
        <v>140</v>
      </c>
      <c r="BM226" s="13" t="s">
        <v>388</v>
      </c>
    </row>
    <row r="227" spans="2:65" s="1" customFormat="1" ht="29.25">
      <c r="B227" s="27"/>
      <c r="D227" s="145" t="s">
        <v>132</v>
      </c>
      <c r="F227" s="146" t="s">
        <v>225</v>
      </c>
      <c r="I227" s="77"/>
      <c r="L227" s="27"/>
      <c r="M227" s="147"/>
      <c r="N227" s="46"/>
      <c r="O227" s="46"/>
      <c r="P227" s="46"/>
      <c r="Q227" s="46"/>
      <c r="R227" s="46"/>
      <c r="S227" s="46"/>
      <c r="T227" s="47"/>
      <c r="AT227" s="13" t="s">
        <v>132</v>
      </c>
      <c r="AU227" s="13" t="s">
        <v>140</v>
      </c>
    </row>
    <row r="228" spans="2:65" s="1" customFormat="1" ht="16.5" customHeight="1">
      <c r="B228" s="132"/>
      <c r="C228" s="133" t="s">
        <v>389</v>
      </c>
      <c r="D228" s="133" t="s">
        <v>125</v>
      </c>
      <c r="E228" s="134" t="s">
        <v>390</v>
      </c>
      <c r="F228" s="135" t="s">
        <v>373</v>
      </c>
      <c r="G228" s="136" t="s">
        <v>128</v>
      </c>
      <c r="H228" s="137">
        <v>1</v>
      </c>
      <c r="I228" s="138"/>
      <c r="J228" s="139">
        <f>ROUND(I228*H228,2)</f>
        <v>0</v>
      </c>
      <c r="K228" s="135" t="s">
        <v>1</v>
      </c>
      <c r="L228" s="27"/>
      <c r="M228" s="140" t="s">
        <v>1</v>
      </c>
      <c r="N228" s="141" t="s">
        <v>38</v>
      </c>
      <c r="O228" s="46"/>
      <c r="P228" s="142">
        <f>O228*H228</f>
        <v>0</v>
      </c>
      <c r="Q228" s="142">
        <v>0</v>
      </c>
      <c r="R228" s="142">
        <f>Q228*H228</f>
        <v>0</v>
      </c>
      <c r="S228" s="142">
        <v>0</v>
      </c>
      <c r="T228" s="143">
        <f>S228*H228</f>
        <v>0</v>
      </c>
      <c r="AR228" s="13" t="s">
        <v>140</v>
      </c>
      <c r="AT228" s="13" t="s">
        <v>125</v>
      </c>
      <c r="AU228" s="13" t="s">
        <v>140</v>
      </c>
      <c r="AY228" s="13" t="s">
        <v>120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3" t="s">
        <v>75</v>
      </c>
      <c r="BK228" s="144">
        <f>ROUND(I228*H228,2)</f>
        <v>0</v>
      </c>
      <c r="BL228" s="13" t="s">
        <v>140</v>
      </c>
      <c r="BM228" s="13" t="s">
        <v>391</v>
      </c>
    </row>
    <row r="229" spans="2:65" s="1" customFormat="1" ht="29.25">
      <c r="B229" s="27"/>
      <c r="D229" s="145" t="s">
        <v>132</v>
      </c>
      <c r="F229" s="146" t="s">
        <v>225</v>
      </c>
      <c r="I229" s="77"/>
      <c r="L229" s="27"/>
      <c r="M229" s="147"/>
      <c r="N229" s="46"/>
      <c r="O229" s="46"/>
      <c r="P229" s="46"/>
      <c r="Q229" s="46"/>
      <c r="R229" s="46"/>
      <c r="S229" s="46"/>
      <c r="T229" s="47"/>
      <c r="AT229" s="13" t="s">
        <v>132</v>
      </c>
      <c r="AU229" s="13" t="s">
        <v>140</v>
      </c>
    </row>
    <row r="230" spans="2:65" s="1" customFormat="1" ht="16.5" customHeight="1">
      <c r="B230" s="132"/>
      <c r="C230" s="133" t="s">
        <v>392</v>
      </c>
      <c r="D230" s="133" t="s">
        <v>125</v>
      </c>
      <c r="E230" s="134" t="s">
        <v>393</v>
      </c>
      <c r="F230" s="135" t="s">
        <v>394</v>
      </c>
      <c r="G230" s="136" t="s">
        <v>128</v>
      </c>
      <c r="H230" s="137">
        <v>1</v>
      </c>
      <c r="I230" s="138"/>
      <c r="J230" s="139">
        <f>ROUND(I230*H230,2)</f>
        <v>0</v>
      </c>
      <c r="K230" s="135" t="s">
        <v>1</v>
      </c>
      <c r="L230" s="27"/>
      <c r="M230" s="140" t="s">
        <v>1</v>
      </c>
      <c r="N230" s="141" t="s">
        <v>38</v>
      </c>
      <c r="O230" s="46"/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AR230" s="13" t="s">
        <v>140</v>
      </c>
      <c r="AT230" s="13" t="s">
        <v>125</v>
      </c>
      <c r="AU230" s="13" t="s">
        <v>140</v>
      </c>
      <c r="AY230" s="13" t="s">
        <v>120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3" t="s">
        <v>75</v>
      </c>
      <c r="BK230" s="144">
        <f>ROUND(I230*H230,2)</f>
        <v>0</v>
      </c>
      <c r="BL230" s="13" t="s">
        <v>140</v>
      </c>
      <c r="BM230" s="13" t="s">
        <v>395</v>
      </c>
    </row>
    <row r="231" spans="2:65" s="1" customFormat="1" ht="29.25">
      <c r="B231" s="27"/>
      <c r="D231" s="145" t="s">
        <v>132</v>
      </c>
      <c r="F231" s="146" t="s">
        <v>225</v>
      </c>
      <c r="I231" s="77"/>
      <c r="L231" s="27"/>
      <c r="M231" s="147"/>
      <c r="N231" s="46"/>
      <c r="O231" s="46"/>
      <c r="P231" s="46"/>
      <c r="Q231" s="46"/>
      <c r="R231" s="46"/>
      <c r="S231" s="46"/>
      <c r="T231" s="47"/>
      <c r="AT231" s="13" t="s">
        <v>132</v>
      </c>
      <c r="AU231" s="13" t="s">
        <v>140</v>
      </c>
    </row>
    <row r="232" spans="2:65" s="10" customFormat="1" ht="20.85" customHeight="1">
      <c r="B232" s="119"/>
      <c r="D232" s="120" t="s">
        <v>66</v>
      </c>
      <c r="E232" s="130" t="s">
        <v>396</v>
      </c>
      <c r="F232" s="130" t="s">
        <v>397</v>
      </c>
      <c r="I232" s="122"/>
      <c r="J232" s="131">
        <f>BK232</f>
        <v>0</v>
      </c>
      <c r="L232" s="119"/>
      <c r="M232" s="124"/>
      <c r="N232" s="125"/>
      <c r="O232" s="125"/>
      <c r="P232" s="126">
        <f>P233+P240+P247+P254+P261+P268+P275+P282+P289+P298+P307+P316</f>
        <v>0</v>
      </c>
      <c r="Q232" s="125"/>
      <c r="R232" s="126">
        <f>R233+R240+R247+R254+R261+R268+R275+R282+R289+R298+R307+R316</f>
        <v>0</v>
      </c>
      <c r="S232" s="125"/>
      <c r="T232" s="127">
        <f>T233+T240+T247+T254+T261+T268+T275+T282+T289+T298+T307+T316</f>
        <v>0</v>
      </c>
      <c r="AR232" s="120" t="s">
        <v>75</v>
      </c>
      <c r="AT232" s="128" t="s">
        <v>66</v>
      </c>
      <c r="AU232" s="128" t="s">
        <v>77</v>
      </c>
      <c r="AY232" s="120" t="s">
        <v>120</v>
      </c>
      <c r="BK232" s="129">
        <f>BK233+BK240+BK247+BK254+BK261+BK268+BK275+BK282+BK289+BK298+BK307+BK316</f>
        <v>0</v>
      </c>
    </row>
    <row r="233" spans="2:65" s="11" customFormat="1" ht="20.85" customHeight="1">
      <c r="B233" s="148"/>
      <c r="D233" s="149" t="s">
        <v>66</v>
      </c>
      <c r="E233" s="149" t="s">
        <v>398</v>
      </c>
      <c r="F233" s="149" t="s">
        <v>399</v>
      </c>
      <c r="I233" s="150"/>
      <c r="J233" s="151">
        <f>BK233</f>
        <v>0</v>
      </c>
      <c r="L233" s="148"/>
      <c r="M233" s="152"/>
      <c r="N233" s="153"/>
      <c r="O233" s="153"/>
      <c r="P233" s="154">
        <f>SUM(P234:P239)</f>
        <v>0</v>
      </c>
      <c r="Q233" s="153"/>
      <c r="R233" s="154">
        <f>SUM(R234:R239)</f>
        <v>0</v>
      </c>
      <c r="S233" s="153"/>
      <c r="T233" s="155">
        <f>SUM(T234:T239)</f>
        <v>0</v>
      </c>
      <c r="AR233" s="149" t="s">
        <v>75</v>
      </c>
      <c r="AT233" s="156" t="s">
        <v>66</v>
      </c>
      <c r="AU233" s="156" t="s">
        <v>130</v>
      </c>
      <c r="AY233" s="149" t="s">
        <v>120</v>
      </c>
      <c r="BK233" s="157">
        <f>SUM(BK234:BK239)</f>
        <v>0</v>
      </c>
    </row>
    <row r="234" spans="2:65" s="1" customFormat="1" ht="16.5" customHeight="1">
      <c r="B234" s="132"/>
      <c r="C234" s="133" t="s">
        <v>400</v>
      </c>
      <c r="D234" s="133" t="s">
        <v>125</v>
      </c>
      <c r="E234" s="134" t="s">
        <v>401</v>
      </c>
      <c r="F234" s="135" t="s">
        <v>402</v>
      </c>
      <c r="G234" s="136" t="s">
        <v>128</v>
      </c>
      <c r="H234" s="137">
        <v>1</v>
      </c>
      <c r="I234" s="138"/>
      <c r="J234" s="139">
        <f t="shared" ref="J234:J239" si="10">ROUND(I234*H234,2)</f>
        <v>0</v>
      </c>
      <c r="K234" s="135" t="s">
        <v>1</v>
      </c>
      <c r="L234" s="27"/>
      <c r="M234" s="140" t="s">
        <v>1</v>
      </c>
      <c r="N234" s="141" t="s">
        <v>38</v>
      </c>
      <c r="O234" s="46"/>
      <c r="P234" s="142">
        <f t="shared" ref="P234:P239" si="11">O234*H234</f>
        <v>0</v>
      </c>
      <c r="Q234" s="142">
        <v>0</v>
      </c>
      <c r="R234" s="142">
        <f t="shared" ref="R234:R239" si="12">Q234*H234</f>
        <v>0</v>
      </c>
      <c r="S234" s="142">
        <v>0</v>
      </c>
      <c r="T234" s="143">
        <f t="shared" ref="T234:T239" si="13">S234*H234</f>
        <v>0</v>
      </c>
      <c r="AR234" s="13" t="s">
        <v>140</v>
      </c>
      <c r="AT234" s="13" t="s">
        <v>125</v>
      </c>
      <c r="AU234" s="13" t="s">
        <v>140</v>
      </c>
      <c r="AY234" s="13" t="s">
        <v>120</v>
      </c>
      <c r="BE234" s="144">
        <f t="shared" ref="BE234:BE239" si="14">IF(N234="základní",J234,0)</f>
        <v>0</v>
      </c>
      <c r="BF234" s="144">
        <f t="shared" ref="BF234:BF239" si="15">IF(N234="snížená",J234,0)</f>
        <v>0</v>
      </c>
      <c r="BG234" s="144">
        <f t="shared" ref="BG234:BG239" si="16">IF(N234="zákl. přenesená",J234,0)</f>
        <v>0</v>
      </c>
      <c r="BH234" s="144">
        <f t="shared" ref="BH234:BH239" si="17">IF(N234="sníž. přenesená",J234,0)</f>
        <v>0</v>
      </c>
      <c r="BI234" s="144">
        <f t="shared" ref="BI234:BI239" si="18">IF(N234="nulová",J234,0)</f>
        <v>0</v>
      </c>
      <c r="BJ234" s="13" t="s">
        <v>75</v>
      </c>
      <c r="BK234" s="144">
        <f t="shared" ref="BK234:BK239" si="19">ROUND(I234*H234,2)</f>
        <v>0</v>
      </c>
      <c r="BL234" s="13" t="s">
        <v>140</v>
      </c>
      <c r="BM234" s="13" t="s">
        <v>403</v>
      </c>
    </row>
    <row r="235" spans="2:65" s="1" customFormat="1" ht="16.5" customHeight="1">
      <c r="B235" s="132"/>
      <c r="C235" s="133" t="s">
        <v>404</v>
      </c>
      <c r="D235" s="133" t="s">
        <v>125</v>
      </c>
      <c r="E235" s="134" t="s">
        <v>405</v>
      </c>
      <c r="F235" s="135" t="s">
        <v>406</v>
      </c>
      <c r="G235" s="136" t="s">
        <v>128</v>
      </c>
      <c r="H235" s="137">
        <v>1</v>
      </c>
      <c r="I235" s="138"/>
      <c r="J235" s="139">
        <f t="shared" si="10"/>
        <v>0</v>
      </c>
      <c r="K235" s="135" t="s">
        <v>1</v>
      </c>
      <c r="L235" s="27"/>
      <c r="M235" s="140" t="s">
        <v>1</v>
      </c>
      <c r="N235" s="141" t="s">
        <v>38</v>
      </c>
      <c r="O235" s="46"/>
      <c r="P235" s="142">
        <f t="shared" si="11"/>
        <v>0</v>
      </c>
      <c r="Q235" s="142">
        <v>0</v>
      </c>
      <c r="R235" s="142">
        <f t="shared" si="12"/>
        <v>0</v>
      </c>
      <c r="S235" s="142">
        <v>0</v>
      </c>
      <c r="T235" s="143">
        <f t="shared" si="13"/>
        <v>0</v>
      </c>
      <c r="AR235" s="13" t="s">
        <v>140</v>
      </c>
      <c r="AT235" s="13" t="s">
        <v>125</v>
      </c>
      <c r="AU235" s="13" t="s">
        <v>140</v>
      </c>
      <c r="AY235" s="13" t="s">
        <v>120</v>
      </c>
      <c r="BE235" s="144">
        <f t="shared" si="14"/>
        <v>0</v>
      </c>
      <c r="BF235" s="144">
        <f t="shared" si="15"/>
        <v>0</v>
      </c>
      <c r="BG235" s="144">
        <f t="shared" si="16"/>
        <v>0</v>
      </c>
      <c r="BH235" s="144">
        <f t="shared" si="17"/>
        <v>0</v>
      </c>
      <c r="BI235" s="144">
        <f t="shared" si="18"/>
        <v>0</v>
      </c>
      <c r="BJ235" s="13" t="s">
        <v>75</v>
      </c>
      <c r="BK235" s="144">
        <f t="shared" si="19"/>
        <v>0</v>
      </c>
      <c r="BL235" s="13" t="s">
        <v>140</v>
      </c>
      <c r="BM235" s="13" t="s">
        <v>407</v>
      </c>
    </row>
    <row r="236" spans="2:65" s="1" customFormat="1" ht="16.5" customHeight="1">
      <c r="B236" s="132"/>
      <c r="C236" s="133" t="s">
        <v>408</v>
      </c>
      <c r="D236" s="133" t="s">
        <v>125</v>
      </c>
      <c r="E236" s="134" t="s">
        <v>409</v>
      </c>
      <c r="F236" s="135" t="s">
        <v>410</v>
      </c>
      <c r="G236" s="136" t="s">
        <v>128</v>
      </c>
      <c r="H236" s="137">
        <v>1</v>
      </c>
      <c r="I236" s="138"/>
      <c r="J236" s="139">
        <f t="shared" si="10"/>
        <v>0</v>
      </c>
      <c r="K236" s="135" t="s">
        <v>1</v>
      </c>
      <c r="L236" s="27"/>
      <c r="M236" s="140" t="s">
        <v>1</v>
      </c>
      <c r="N236" s="141" t="s">
        <v>38</v>
      </c>
      <c r="O236" s="46"/>
      <c r="P236" s="142">
        <f t="shared" si="11"/>
        <v>0</v>
      </c>
      <c r="Q236" s="142">
        <v>0</v>
      </c>
      <c r="R236" s="142">
        <f t="shared" si="12"/>
        <v>0</v>
      </c>
      <c r="S236" s="142">
        <v>0</v>
      </c>
      <c r="T236" s="143">
        <f t="shared" si="13"/>
        <v>0</v>
      </c>
      <c r="AR236" s="13" t="s">
        <v>140</v>
      </c>
      <c r="AT236" s="13" t="s">
        <v>125</v>
      </c>
      <c r="AU236" s="13" t="s">
        <v>140</v>
      </c>
      <c r="AY236" s="13" t="s">
        <v>120</v>
      </c>
      <c r="BE236" s="144">
        <f t="shared" si="14"/>
        <v>0</v>
      </c>
      <c r="BF236" s="144">
        <f t="shared" si="15"/>
        <v>0</v>
      </c>
      <c r="BG236" s="144">
        <f t="shared" si="16"/>
        <v>0</v>
      </c>
      <c r="BH236" s="144">
        <f t="shared" si="17"/>
        <v>0</v>
      </c>
      <c r="BI236" s="144">
        <f t="shared" si="18"/>
        <v>0</v>
      </c>
      <c r="BJ236" s="13" t="s">
        <v>75</v>
      </c>
      <c r="BK236" s="144">
        <f t="shared" si="19"/>
        <v>0</v>
      </c>
      <c r="BL236" s="13" t="s">
        <v>140</v>
      </c>
      <c r="BM236" s="13" t="s">
        <v>411</v>
      </c>
    </row>
    <row r="237" spans="2:65" s="1" customFormat="1" ht="16.5" customHeight="1">
      <c r="B237" s="132"/>
      <c r="C237" s="133" t="s">
        <v>412</v>
      </c>
      <c r="D237" s="133" t="s">
        <v>125</v>
      </c>
      <c r="E237" s="134" t="s">
        <v>413</v>
      </c>
      <c r="F237" s="135" t="s">
        <v>414</v>
      </c>
      <c r="G237" s="136" t="s">
        <v>128</v>
      </c>
      <c r="H237" s="137">
        <v>1</v>
      </c>
      <c r="I237" s="138"/>
      <c r="J237" s="139">
        <f t="shared" si="10"/>
        <v>0</v>
      </c>
      <c r="K237" s="135" t="s">
        <v>1</v>
      </c>
      <c r="L237" s="27"/>
      <c r="M237" s="140" t="s">
        <v>1</v>
      </c>
      <c r="N237" s="141" t="s">
        <v>38</v>
      </c>
      <c r="O237" s="46"/>
      <c r="P237" s="142">
        <f t="shared" si="11"/>
        <v>0</v>
      </c>
      <c r="Q237" s="142">
        <v>0</v>
      </c>
      <c r="R237" s="142">
        <f t="shared" si="12"/>
        <v>0</v>
      </c>
      <c r="S237" s="142">
        <v>0</v>
      </c>
      <c r="T237" s="143">
        <f t="shared" si="13"/>
        <v>0</v>
      </c>
      <c r="AR237" s="13" t="s">
        <v>140</v>
      </c>
      <c r="AT237" s="13" t="s">
        <v>125</v>
      </c>
      <c r="AU237" s="13" t="s">
        <v>140</v>
      </c>
      <c r="AY237" s="13" t="s">
        <v>120</v>
      </c>
      <c r="BE237" s="144">
        <f t="shared" si="14"/>
        <v>0</v>
      </c>
      <c r="BF237" s="144">
        <f t="shared" si="15"/>
        <v>0</v>
      </c>
      <c r="BG237" s="144">
        <f t="shared" si="16"/>
        <v>0</v>
      </c>
      <c r="BH237" s="144">
        <f t="shared" si="17"/>
        <v>0</v>
      </c>
      <c r="BI237" s="144">
        <f t="shared" si="18"/>
        <v>0</v>
      </c>
      <c r="BJ237" s="13" t="s">
        <v>75</v>
      </c>
      <c r="BK237" s="144">
        <f t="shared" si="19"/>
        <v>0</v>
      </c>
      <c r="BL237" s="13" t="s">
        <v>140</v>
      </c>
      <c r="BM237" s="13" t="s">
        <v>415</v>
      </c>
    </row>
    <row r="238" spans="2:65" s="1" customFormat="1" ht="16.5" customHeight="1">
      <c r="B238" s="132"/>
      <c r="C238" s="133" t="s">
        <v>416</v>
      </c>
      <c r="D238" s="133" t="s">
        <v>125</v>
      </c>
      <c r="E238" s="134" t="s">
        <v>417</v>
      </c>
      <c r="F238" s="135" t="s">
        <v>418</v>
      </c>
      <c r="G238" s="136" t="s">
        <v>128</v>
      </c>
      <c r="H238" s="137">
        <v>1</v>
      </c>
      <c r="I238" s="138"/>
      <c r="J238" s="139">
        <f t="shared" si="10"/>
        <v>0</v>
      </c>
      <c r="K238" s="135" t="s">
        <v>1</v>
      </c>
      <c r="L238" s="27"/>
      <c r="M238" s="140" t="s">
        <v>1</v>
      </c>
      <c r="N238" s="141" t="s">
        <v>38</v>
      </c>
      <c r="O238" s="46"/>
      <c r="P238" s="142">
        <f t="shared" si="11"/>
        <v>0</v>
      </c>
      <c r="Q238" s="142">
        <v>0</v>
      </c>
      <c r="R238" s="142">
        <f t="shared" si="12"/>
        <v>0</v>
      </c>
      <c r="S238" s="142">
        <v>0</v>
      </c>
      <c r="T238" s="143">
        <f t="shared" si="13"/>
        <v>0</v>
      </c>
      <c r="AR238" s="13" t="s">
        <v>140</v>
      </c>
      <c r="AT238" s="13" t="s">
        <v>125</v>
      </c>
      <c r="AU238" s="13" t="s">
        <v>140</v>
      </c>
      <c r="AY238" s="13" t="s">
        <v>120</v>
      </c>
      <c r="BE238" s="144">
        <f t="shared" si="14"/>
        <v>0</v>
      </c>
      <c r="BF238" s="144">
        <f t="shared" si="15"/>
        <v>0</v>
      </c>
      <c r="BG238" s="144">
        <f t="shared" si="16"/>
        <v>0</v>
      </c>
      <c r="BH238" s="144">
        <f t="shared" si="17"/>
        <v>0</v>
      </c>
      <c r="BI238" s="144">
        <f t="shared" si="18"/>
        <v>0</v>
      </c>
      <c r="BJ238" s="13" t="s">
        <v>75</v>
      </c>
      <c r="BK238" s="144">
        <f t="shared" si="19"/>
        <v>0</v>
      </c>
      <c r="BL238" s="13" t="s">
        <v>140</v>
      </c>
      <c r="BM238" s="13" t="s">
        <v>419</v>
      </c>
    </row>
    <row r="239" spans="2:65" s="1" customFormat="1" ht="16.5" customHeight="1">
      <c r="B239" s="132"/>
      <c r="C239" s="133" t="s">
        <v>420</v>
      </c>
      <c r="D239" s="133" t="s">
        <v>125</v>
      </c>
      <c r="E239" s="134" t="s">
        <v>421</v>
      </c>
      <c r="F239" s="135" t="s">
        <v>422</v>
      </c>
      <c r="G239" s="136" t="s">
        <v>128</v>
      </c>
      <c r="H239" s="137">
        <v>1</v>
      </c>
      <c r="I239" s="138"/>
      <c r="J239" s="139">
        <f t="shared" si="10"/>
        <v>0</v>
      </c>
      <c r="K239" s="135" t="s">
        <v>1</v>
      </c>
      <c r="L239" s="27"/>
      <c r="M239" s="140" t="s">
        <v>1</v>
      </c>
      <c r="N239" s="141" t="s">
        <v>38</v>
      </c>
      <c r="O239" s="46"/>
      <c r="P239" s="142">
        <f t="shared" si="11"/>
        <v>0</v>
      </c>
      <c r="Q239" s="142">
        <v>0</v>
      </c>
      <c r="R239" s="142">
        <f t="shared" si="12"/>
        <v>0</v>
      </c>
      <c r="S239" s="142">
        <v>0</v>
      </c>
      <c r="T239" s="143">
        <f t="shared" si="13"/>
        <v>0</v>
      </c>
      <c r="AR239" s="13" t="s">
        <v>140</v>
      </c>
      <c r="AT239" s="13" t="s">
        <v>125</v>
      </c>
      <c r="AU239" s="13" t="s">
        <v>140</v>
      </c>
      <c r="AY239" s="13" t="s">
        <v>120</v>
      </c>
      <c r="BE239" s="144">
        <f t="shared" si="14"/>
        <v>0</v>
      </c>
      <c r="BF239" s="144">
        <f t="shared" si="15"/>
        <v>0</v>
      </c>
      <c r="BG239" s="144">
        <f t="shared" si="16"/>
        <v>0</v>
      </c>
      <c r="BH239" s="144">
        <f t="shared" si="17"/>
        <v>0</v>
      </c>
      <c r="BI239" s="144">
        <f t="shared" si="18"/>
        <v>0</v>
      </c>
      <c r="BJ239" s="13" t="s">
        <v>75</v>
      </c>
      <c r="BK239" s="144">
        <f t="shared" si="19"/>
        <v>0</v>
      </c>
      <c r="BL239" s="13" t="s">
        <v>140</v>
      </c>
      <c r="BM239" s="13" t="s">
        <v>423</v>
      </c>
    </row>
    <row r="240" spans="2:65" s="11" customFormat="1" ht="20.85" customHeight="1">
      <c r="B240" s="148"/>
      <c r="D240" s="149" t="s">
        <v>66</v>
      </c>
      <c r="E240" s="149" t="s">
        <v>424</v>
      </c>
      <c r="F240" s="149" t="s">
        <v>425</v>
      </c>
      <c r="I240" s="150"/>
      <c r="J240" s="151">
        <f>BK240</f>
        <v>0</v>
      </c>
      <c r="L240" s="148"/>
      <c r="M240" s="152"/>
      <c r="N240" s="153"/>
      <c r="O240" s="153"/>
      <c r="P240" s="154">
        <f>SUM(P241:P246)</f>
        <v>0</v>
      </c>
      <c r="Q240" s="153"/>
      <c r="R240" s="154">
        <f>SUM(R241:R246)</f>
        <v>0</v>
      </c>
      <c r="S240" s="153"/>
      <c r="T240" s="155">
        <f>SUM(T241:T246)</f>
        <v>0</v>
      </c>
      <c r="AR240" s="149" t="s">
        <v>75</v>
      </c>
      <c r="AT240" s="156" t="s">
        <v>66</v>
      </c>
      <c r="AU240" s="156" t="s">
        <v>130</v>
      </c>
      <c r="AY240" s="149" t="s">
        <v>120</v>
      </c>
      <c r="BK240" s="157">
        <f>SUM(BK241:BK246)</f>
        <v>0</v>
      </c>
    </row>
    <row r="241" spans="2:65" s="1" customFormat="1" ht="16.5" customHeight="1">
      <c r="B241" s="132"/>
      <c r="C241" s="133" t="s">
        <v>426</v>
      </c>
      <c r="D241" s="133" t="s">
        <v>125</v>
      </c>
      <c r="E241" s="134" t="s">
        <v>427</v>
      </c>
      <c r="F241" s="135" t="s">
        <v>428</v>
      </c>
      <c r="G241" s="136" t="s">
        <v>128</v>
      </c>
      <c r="H241" s="137">
        <v>1</v>
      </c>
      <c r="I241" s="138"/>
      <c r="J241" s="139">
        <f t="shared" ref="J241:J246" si="20">ROUND(I241*H241,2)</f>
        <v>0</v>
      </c>
      <c r="K241" s="135" t="s">
        <v>1</v>
      </c>
      <c r="L241" s="27"/>
      <c r="M241" s="140" t="s">
        <v>1</v>
      </c>
      <c r="N241" s="141" t="s">
        <v>38</v>
      </c>
      <c r="O241" s="46"/>
      <c r="P241" s="142">
        <f t="shared" ref="P241:P246" si="21">O241*H241</f>
        <v>0</v>
      </c>
      <c r="Q241" s="142">
        <v>0</v>
      </c>
      <c r="R241" s="142">
        <f t="shared" ref="R241:R246" si="22">Q241*H241</f>
        <v>0</v>
      </c>
      <c r="S241" s="142">
        <v>0</v>
      </c>
      <c r="T241" s="143">
        <f t="shared" ref="T241:T246" si="23">S241*H241</f>
        <v>0</v>
      </c>
      <c r="AR241" s="13" t="s">
        <v>140</v>
      </c>
      <c r="AT241" s="13" t="s">
        <v>125</v>
      </c>
      <c r="AU241" s="13" t="s">
        <v>140</v>
      </c>
      <c r="AY241" s="13" t="s">
        <v>120</v>
      </c>
      <c r="BE241" s="144">
        <f t="shared" ref="BE241:BE246" si="24">IF(N241="základní",J241,0)</f>
        <v>0</v>
      </c>
      <c r="BF241" s="144">
        <f t="shared" ref="BF241:BF246" si="25">IF(N241="snížená",J241,0)</f>
        <v>0</v>
      </c>
      <c r="BG241" s="144">
        <f t="shared" ref="BG241:BG246" si="26">IF(N241="zákl. přenesená",J241,0)</f>
        <v>0</v>
      </c>
      <c r="BH241" s="144">
        <f t="shared" ref="BH241:BH246" si="27">IF(N241="sníž. přenesená",J241,0)</f>
        <v>0</v>
      </c>
      <c r="BI241" s="144">
        <f t="shared" ref="BI241:BI246" si="28">IF(N241="nulová",J241,0)</f>
        <v>0</v>
      </c>
      <c r="BJ241" s="13" t="s">
        <v>75</v>
      </c>
      <c r="BK241" s="144">
        <f t="shared" ref="BK241:BK246" si="29">ROUND(I241*H241,2)</f>
        <v>0</v>
      </c>
      <c r="BL241" s="13" t="s">
        <v>140</v>
      </c>
      <c r="BM241" s="13" t="s">
        <v>429</v>
      </c>
    </row>
    <row r="242" spans="2:65" s="1" customFormat="1" ht="16.5" customHeight="1">
      <c r="B242" s="132"/>
      <c r="C242" s="133" t="s">
        <v>430</v>
      </c>
      <c r="D242" s="133" t="s">
        <v>125</v>
      </c>
      <c r="E242" s="134" t="s">
        <v>431</v>
      </c>
      <c r="F242" s="135" t="s">
        <v>432</v>
      </c>
      <c r="G242" s="136" t="s">
        <v>128</v>
      </c>
      <c r="H242" s="137">
        <v>1</v>
      </c>
      <c r="I242" s="138"/>
      <c r="J242" s="139">
        <f t="shared" si="20"/>
        <v>0</v>
      </c>
      <c r="K242" s="135" t="s">
        <v>1</v>
      </c>
      <c r="L242" s="27"/>
      <c r="M242" s="140" t="s">
        <v>1</v>
      </c>
      <c r="N242" s="141" t="s">
        <v>38</v>
      </c>
      <c r="O242" s="46"/>
      <c r="P242" s="142">
        <f t="shared" si="21"/>
        <v>0</v>
      </c>
      <c r="Q242" s="142">
        <v>0</v>
      </c>
      <c r="R242" s="142">
        <f t="shared" si="22"/>
        <v>0</v>
      </c>
      <c r="S242" s="142">
        <v>0</v>
      </c>
      <c r="T242" s="143">
        <f t="shared" si="23"/>
        <v>0</v>
      </c>
      <c r="AR242" s="13" t="s">
        <v>140</v>
      </c>
      <c r="AT242" s="13" t="s">
        <v>125</v>
      </c>
      <c r="AU242" s="13" t="s">
        <v>140</v>
      </c>
      <c r="AY242" s="13" t="s">
        <v>120</v>
      </c>
      <c r="BE242" s="144">
        <f t="shared" si="24"/>
        <v>0</v>
      </c>
      <c r="BF242" s="144">
        <f t="shared" si="25"/>
        <v>0</v>
      </c>
      <c r="BG242" s="144">
        <f t="shared" si="26"/>
        <v>0</v>
      </c>
      <c r="BH242" s="144">
        <f t="shared" si="27"/>
        <v>0</v>
      </c>
      <c r="BI242" s="144">
        <f t="shared" si="28"/>
        <v>0</v>
      </c>
      <c r="BJ242" s="13" t="s">
        <v>75</v>
      </c>
      <c r="BK242" s="144">
        <f t="shared" si="29"/>
        <v>0</v>
      </c>
      <c r="BL242" s="13" t="s">
        <v>140</v>
      </c>
      <c r="BM242" s="13" t="s">
        <v>433</v>
      </c>
    </row>
    <row r="243" spans="2:65" s="1" customFormat="1" ht="16.5" customHeight="1">
      <c r="B243" s="132"/>
      <c r="C243" s="133" t="s">
        <v>434</v>
      </c>
      <c r="D243" s="133" t="s">
        <v>125</v>
      </c>
      <c r="E243" s="134" t="s">
        <v>435</v>
      </c>
      <c r="F243" s="135" t="s">
        <v>436</v>
      </c>
      <c r="G243" s="136" t="s">
        <v>128</v>
      </c>
      <c r="H243" s="137">
        <v>1</v>
      </c>
      <c r="I243" s="138"/>
      <c r="J243" s="139">
        <f t="shared" si="20"/>
        <v>0</v>
      </c>
      <c r="K243" s="135" t="s">
        <v>1</v>
      </c>
      <c r="L243" s="27"/>
      <c r="M243" s="140" t="s">
        <v>1</v>
      </c>
      <c r="N243" s="141" t="s">
        <v>38</v>
      </c>
      <c r="O243" s="46"/>
      <c r="P243" s="142">
        <f t="shared" si="21"/>
        <v>0</v>
      </c>
      <c r="Q243" s="142">
        <v>0</v>
      </c>
      <c r="R243" s="142">
        <f t="shared" si="22"/>
        <v>0</v>
      </c>
      <c r="S243" s="142">
        <v>0</v>
      </c>
      <c r="T243" s="143">
        <f t="shared" si="23"/>
        <v>0</v>
      </c>
      <c r="AR243" s="13" t="s">
        <v>140</v>
      </c>
      <c r="AT243" s="13" t="s">
        <v>125</v>
      </c>
      <c r="AU243" s="13" t="s">
        <v>140</v>
      </c>
      <c r="AY243" s="13" t="s">
        <v>120</v>
      </c>
      <c r="BE243" s="144">
        <f t="shared" si="24"/>
        <v>0</v>
      </c>
      <c r="BF243" s="144">
        <f t="shared" si="25"/>
        <v>0</v>
      </c>
      <c r="BG243" s="144">
        <f t="shared" si="26"/>
        <v>0</v>
      </c>
      <c r="BH243" s="144">
        <f t="shared" si="27"/>
        <v>0</v>
      </c>
      <c r="BI243" s="144">
        <f t="shared" si="28"/>
        <v>0</v>
      </c>
      <c r="BJ243" s="13" t="s">
        <v>75</v>
      </c>
      <c r="BK243" s="144">
        <f t="shared" si="29"/>
        <v>0</v>
      </c>
      <c r="BL243" s="13" t="s">
        <v>140</v>
      </c>
      <c r="BM243" s="13" t="s">
        <v>437</v>
      </c>
    </row>
    <row r="244" spans="2:65" s="1" customFormat="1" ht="16.5" customHeight="1">
      <c r="B244" s="132"/>
      <c r="C244" s="133" t="s">
        <v>438</v>
      </c>
      <c r="D244" s="133" t="s">
        <v>125</v>
      </c>
      <c r="E244" s="134" t="s">
        <v>439</v>
      </c>
      <c r="F244" s="135" t="s">
        <v>440</v>
      </c>
      <c r="G244" s="136" t="s">
        <v>128</v>
      </c>
      <c r="H244" s="137">
        <v>1</v>
      </c>
      <c r="I244" s="138"/>
      <c r="J244" s="139">
        <f t="shared" si="20"/>
        <v>0</v>
      </c>
      <c r="K244" s="135" t="s">
        <v>1</v>
      </c>
      <c r="L244" s="27"/>
      <c r="M244" s="140" t="s">
        <v>1</v>
      </c>
      <c r="N244" s="141" t="s">
        <v>38</v>
      </c>
      <c r="O244" s="46"/>
      <c r="P244" s="142">
        <f t="shared" si="21"/>
        <v>0</v>
      </c>
      <c r="Q244" s="142">
        <v>0</v>
      </c>
      <c r="R244" s="142">
        <f t="shared" si="22"/>
        <v>0</v>
      </c>
      <c r="S244" s="142">
        <v>0</v>
      </c>
      <c r="T244" s="143">
        <f t="shared" si="23"/>
        <v>0</v>
      </c>
      <c r="AR244" s="13" t="s">
        <v>140</v>
      </c>
      <c r="AT244" s="13" t="s">
        <v>125</v>
      </c>
      <c r="AU244" s="13" t="s">
        <v>140</v>
      </c>
      <c r="AY244" s="13" t="s">
        <v>120</v>
      </c>
      <c r="BE244" s="144">
        <f t="shared" si="24"/>
        <v>0</v>
      </c>
      <c r="BF244" s="144">
        <f t="shared" si="25"/>
        <v>0</v>
      </c>
      <c r="BG244" s="144">
        <f t="shared" si="26"/>
        <v>0</v>
      </c>
      <c r="BH244" s="144">
        <f t="shared" si="27"/>
        <v>0</v>
      </c>
      <c r="BI244" s="144">
        <f t="shared" si="28"/>
        <v>0</v>
      </c>
      <c r="BJ244" s="13" t="s">
        <v>75</v>
      </c>
      <c r="BK244" s="144">
        <f t="shared" si="29"/>
        <v>0</v>
      </c>
      <c r="BL244" s="13" t="s">
        <v>140</v>
      </c>
      <c r="BM244" s="13" t="s">
        <v>441</v>
      </c>
    </row>
    <row r="245" spans="2:65" s="1" customFormat="1" ht="16.5" customHeight="1">
      <c r="B245" s="132"/>
      <c r="C245" s="133" t="s">
        <v>442</v>
      </c>
      <c r="D245" s="133" t="s">
        <v>125</v>
      </c>
      <c r="E245" s="134" t="s">
        <v>443</v>
      </c>
      <c r="F245" s="135" t="s">
        <v>444</v>
      </c>
      <c r="G245" s="136" t="s">
        <v>128</v>
      </c>
      <c r="H245" s="137">
        <v>1</v>
      </c>
      <c r="I245" s="138"/>
      <c r="J245" s="139">
        <f t="shared" si="20"/>
        <v>0</v>
      </c>
      <c r="K245" s="135" t="s">
        <v>1</v>
      </c>
      <c r="L245" s="27"/>
      <c r="M245" s="140" t="s">
        <v>1</v>
      </c>
      <c r="N245" s="141" t="s">
        <v>38</v>
      </c>
      <c r="O245" s="46"/>
      <c r="P245" s="142">
        <f t="shared" si="21"/>
        <v>0</v>
      </c>
      <c r="Q245" s="142">
        <v>0</v>
      </c>
      <c r="R245" s="142">
        <f t="shared" si="22"/>
        <v>0</v>
      </c>
      <c r="S245" s="142">
        <v>0</v>
      </c>
      <c r="T245" s="143">
        <f t="shared" si="23"/>
        <v>0</v>
      </c>
      <c r="AR245" s="13" t="s">
        <v>140</v>
      </c>
      <c r="AT245" s="13" t="s">
        <v>125</v>
      </c>
      <c r="AU245" s="13" t="s">
        <v>140</v>
      </c>
      <c r="AY245" s="13" t="s">
        <v>120</v>
      </c>
      <c r="BE245" s="144">
        <f t="shared" si="24"/>
        <v>0</v>
      </c>
      <c r="BF245" s="144">
        <f t="shared" si="25"/>
        <v>0</v>
      </c>
      <c r="BG245" s="144">
        <f t="shared" si="26"/>
        <v>0</v>
      </c>
      <c r="BH245" s="144">
        <f t="shared" si="27"/>
        <v>0</v>
      </c>
      <c r="BI245" s="144">
        <f t="shared" si="28"/>
        <v>0</v>
      </c>
      <c r="BJ245" s="13" t="s">
        <v>75</v>
      </c>
      <c r="BK245" s="144">
        <f t="shared" si="29"/>
        <v>0</v>
      </c>
      <c r="BL245" s="13" t="s">
        <v>140</v>
      </c>
      <c r="BM245" s="13" t="s">
        <v>445</v>
      </c>
    </row>
    <row r="246" spans="2:65" s="1" customFormat="1" ht="16.5" customHeight="1">
      <c r="B246" s="132"/>
      <c r="C246" s="133" t="s">
        <v>446</v>
      </c>
      <c r="D246" s="133" t="s">
        <v>125</v>
      </c>
      <c r="E246" s="134" t="s">
        <v>447</v>
      </c>
      <c r="F246" s="135" t="s">
        <v>422</v>
      </c>
      <c r="G246" s="136" t="s">
        <v>128</v>
      </c>
      <c r="H246" s="137">
        <v>1</v>
      </c>
      <c r="I246" s="138"/>
      <c r="J246" s="139">
        <f t="shared" si="20"/>
        <v>0</v>
      </c>
      <c r="K246" s="135" t="s">
        <v>1</v>
      </c>
      <c r="L246" s="27"/>
      <c r="M246" s="140" t="s">
        <v>1</v>
      </c>
      <c r="N246" s="141" t="s">
        <v>38</v>
      </c>
      <c r="O246" s="46"/>
      <c r="P246" s="142">
        <f t="shared" si="21"/>
        <v>0</v>
      </c>
      <c r="Q246" s="142">
        <v>0</v>
      </c>
      <c r="R246" s="142">
        <f t="shared" si="22"/>
        <v>0</v>
      </c>
      <c r="S246" s="142">
        <v>0</v>
      </c>
      <c r="T246" s="143">
        <f t="shared" si="23"/>
        <v>0</v>
      </c>
      <c r="AR246" s="13" t="s">
        <v>140</v>
      </c>
      <c r="AT246" s="13" t="s">
        <v>125</v>
      </c>
      <c r="AU246" s="13" t="s">
        <v>140</v>
      </c>
      <c r="AY246" s="13" t="s">
        <v>120</v>
      </c>
      <c r="BE246" s="144">
        <f t="shared" si="24"/>
        <v>0</v>
      </c>
      <c r="BF246" s="144">
        <f t="shared" si="25"/>
        <v>0</v>
      </c>
      <c r="BG246" s="144">
        <f t="shared" si="26"/>
        <v>0</v>
      </c>
      <c r="BH246" s="144">
        <f t="shared" si="27"/>
        <v>0</v>
      </c>
      <c r="BI246" s="144">
        <f t="shared" si="28"/>
        <v>0</v>
      </c>
      <c r="BJ246" s="13" t="s">
        <v>75</v>
      </c>
      <c r="BK246" s="144">
        <f t="shared" si="29"/>
        <v>0</v>
      </c>
      <c r="BL246" s="13" t="s">
        <v>140</v>
      </c>
      <c r="BM246" s="13" t="s">
        <v>448</v>
      </c>
    </row>
    <row r="247" spans="2:65" s="11" customFormat="1" ht="20.85" customHeight="1">
      <c r="B247" s="148"/>
      <c r="D247" s="149" t="s">
        <v>66</v>
      </c>
      <c r="E247" s="149" t="s">
        <v>449</v>
      </c>
      <c r="F247" s="149" t="s">
        <v>450</v>
      </c>
      <c r="I247" s="150"/>
      <c r="J247" s="151">
        <f>BK247</f>
        <v>0</v>
      </c>
      <c r="L247" s="148"/>
      <c r="M247" s="152"/>
      <c r="N247" s="153"/>
      <c r="O247" s="153"/>
      <c r="P247" s="154">
        <f>SUM(P248:P253)</f>
        <v>0</v>
      </c>
      <c r="Q247" s="153"/>
      <c r="R247" s="154">
        <f>SUM(R248:R253)</f>
        <v>0</v>
      </c>
      <c r="S247" s="153"/>
      <c r="T247" s="155">
        <f>SUM(T248:T253)</f>
        <v>0</v>
      </c>
      <c r="AR247" s="149" t="s">
        <v>75</v>
      </c>
      <c r="AT247" s="156" t="s">
        <v>66</v>
      </c>
      <c r="AU247" s="156" t="s">
        <v>130</v>
      </c>
      <c r="AY247" s="149" t="s">
        <v>120</v>
      </c>
      <c r="BK247" s="157">
        <f>SUM(BK248:BK253)</f>
        <v>0</v>
      </c>
    </row>
    <row r="248" spans="2:65" s="1" customFormat="1" ht="16.5" customHeight="1">
      <c r="B248" s="132"/>
      <c r="C248" s="133" t="s">
        <v>451</v>
      </c>
      <c r="D248" s="133" t="s">
        <v>125</v>
      </c>
      <c r="E248" s="134" t="s">
        <v>452</v>
      </c>
      <c r="F248" s="135" t="s">
        <v>402</v>
      </c>
      <c r="G248" s="136" t="s">
        <v>128</v>
      </c>
      <c r="H248" s="137">
        <v>1</v>
      </c>
      <c r="I248" s="138"/>
      <c r="J248" s="139">
        <f t="shared" ref="J248:J253" si="30">ROUND(I248*H248,2)</f>
        <v>0</v>
      </c>
      <c r="K248" s="135" t="s">
        <v>1</v>
      </c>
      <c r="L248" s="27"/>
      <c r="M248" s="140" t="s">
        <v>1</v>
      </c>
      <c r="N248" s="141" t="s">
        <v>38</v>
      </c>
      <c r="O248" s="46"/>
      <c r="P248" s="142">
        <f t="shared" ref="P248:P253" si="31">O248*H248</f>
        <v>0</v>
      </c>
      <c r="Q248" s="142">
        <v>0</v>
      </c>
      <c r="R248" s="142">
        <f t="shared" ref="R248:R253" si="32">Q248*H248</f>
        <v>0</v>
      </c>
      <c r="S248" s="142">
        <v>0</v>
      </c>
      <c r="T248" s="143">
        <f t="shared" ref="T248:T253" si="33">S248*H248</f>
        <v>0</v>
      </c>
      <c r="AR248" s="13" t="s">
        <v>140</v>
      </c>
      <c r="AT248" s="13" t="s">
        <v>125</v>
      </c>
      <c r="AU248" s="13" t="s">
        <v>140</v>
      </c>
      <c r="AY248" s="13" t="s">
        <v>120</v>
      </c>
      <c r="BE248" s="144">
        <f t="shared" ref="BE248:BE253" si="34">IF(N248="základní",J248,0)</f>
        <v>0</v>
      </c>
      <c r="BF248" s="144">
        <f t="shared" ref="BF248:BF253" si="35">IF(N248="snížená",J248,0)</f>
        <v>0</v>
      </c>
      <c r="BG248" s="144">
        <f t="shared" ref="BG248:BG253" si="36">IF(N248="zákl. přenesená",J248,0)</f>
        <v>0</v>
      </c>
      <c r="BH248" s="144">
        <f t="shared" ref="BH248:BH253" si="37">IF(N248="sníž. přenesená",J248,0)</f>
        <v>0</v>
      </c>
      <c r="BI248" s="144">
        <f t="shared" ref="BI248:BI253" si="38">IF(N248="nulová",J248,0)</f>
        <v>0</v>
      </c>
      <c r="BJ248" s="13" t="s">
        <v>75</v>
      </c>
      <c r="BK248" s="144">
        <f t="shared" ref="BK248:BK253" si="39">ROUND(I248*H248,2)</f>
        <v>0</v>
      </c>
      <c r="BL248" s="13" t="s">
        <v>140</v>
      </c>
      <c r="BM248" s="13" t="s">
        <v>453</v>
      </c>
    </row>
    <row r="249" spans="2:65" s="1" customFormat="1" ht="16.5" customHeight="1">
      <c r="B249" s="132"/>
      <c r="C249" s="133" t="s">
        <v>454</v>
      </c>
      <c r="D249" s="133" t="s">
        <v>125</v>
      </c>
      <c r="E249" s="134" t="s">
        <v>455</v>
      </c>
      <c r="F249" s="135" t="s">
        <v>406</v>
      </c>
      <c r="G249" s="136" t="s">
        <v>128</v>
      </c>
      <c r="H249" s="137">
        <v>1</v>
      </c>
      <c r="I249" s="138"/>
      <c r="J249" s="139">
        <f t="shared" si="30"/>
        <v>0</v>
      </c>
      <c r="K249" s="135" t="s">
        <v>1</v>
      </c>
      <c r="L249" s="27"/>
      <c r="M249" s="140" t="s">
        <v>1</v>
      </c>
      <c r="N249" s="141" t="s">
        <v>38</v>
      </c>
      <c r="O249" s="46"/>
      <c r="P249" s="142">
        <f t="shared" si="31"/>
        <v>0</v>
      </c>
      <c r="Q249" s="142">
        <v>0</v>
      </c>
      <c r="R249" s="142">
        <f t="shared" si="32"/>
        <v>0</v>
      </c>
      <c r="S249" s="142">
        <v>0</v>
      </c>
      <c r="T249" s="143">
        <f t="shared" si="33"/>
        <v>0</v>
      </c>
      <c r="AR249" s="13" t="s">
        <v>140</v>
      </c>
      <c r="AT249" s="13" t="s">
        <v>125</v>
      </c>
      <c r="AU249" s="13" t="s">
        <v>140</v>
      </c>
      <c r="AY249" s="13" t="s">
        <v>120</v>
      </c>
      <c r="BE249" s="144">
        <f t="shared" si="34"/>
        <v>0</v>
      </c>
      <c r="BF249" s="144">
        <f t="shared" si="35"/>
        <v>0</v>
      </c>
      <c r="BG249" s="144">
        <f t="shared" si="36"/>
        <v>0</v>
      </c>
      <c r="BH249" s="144">
        <f t="shared" si="37"/>
        <v>0</v>
      </c>
      <c r="BI249" s="144">
        <f t="shared" si="38"/>
        <v>0</v>
      </c>
      <c r="BJ249" s="13" t="s">
        <v>75</v>
      </c>
      <c r="BK249" s="144">
        <f t="shared" si="39"/>
        <v>0</v>
      </c>
      <c r="BL249" s="13" t="s">
        <v>140</v>
      </c>
      <c r="BM249" s="13" t="s">
        <v>456</v>
      </c>
    </row>
    <row r="250" spans="2:65" s="1" customFormat="1" ht="16.5" customHeight="1">
      <c r="B250" s="132"/>
      <c r="C250" s="133" t="s">
        <v>457</v>
      </c>
      <c r="D250" s="133" t="s">
        <v>125</v>
      </c>
      <c r="E250" s="134" t="s">
        <v>458</v>
      </c>
      <c r="F250" s="135" t="s">
        <v>410</v>
      </c>
      <c r="G250" s="136" t="s">
        <v>128</v>
      </c>
      <c r="H250" s="137">
        <v>1</v>
      </c>
      <c r="I250" s="138"/>
      <c r="J250" s="139">
        <f t="shared" si="30"/>
        <v>0</v>
      </c>
      <c r="K250" s="135" t="s">
        <v>1</v>
      </c>
      <c r="L250" s="27"/>
      <c r="M250" s="140" t="s">
        <v>1</v>
      </c>
      <c r="N250" s="141" t="s">
        <v>38</v>
      </c>
      <c r="O250" s="46"/>
      <c r="P250" s="142">
        <f t="shared" si="31"/>
        <v>0</v>
      </c>
      <c r="Q250" s="142">
        <v>0</v>
      </c>
      <c r="R250" s="142">
        <f t="shared" si="32"/>
        <v>0</v>
      </c>
      <c r="S250" s="142">
        <v>0</v>
      </c>
      <c r="T250" s="143">
        <f t="shared" si="33"/>
        <v>0</v>
      </c>
      <c r="AR250" s="13" t="s">
        <v>140</v>
      </c>
      <c r="AT250" s="13" t="s">
        <v>125</v>
      </c>
      <c r="AU250" s="13" t="s">
        <v>140</v>
      </c>
      <c r="AY250" s="13" t="s">
        <v>120</v>
      </c>
      <c r="BE250" s="144">
        <f t="shared" si="34"/>
        <v>0</v>
      </c>
      <c r="BF250" s="144">
        <f t="shared" si="35"/>
        <v>0</v>
      </c>
      <c r="BG250" s="144">
        <f t="shared" si="36"/>
        <v>0</v>
      </c>
      <c r="BH250" s="144">
        <f t="shared" si="37"/>
        <v>0</v>
      </c>
      <c r="BI250" s="144">
        <f t="shared" si="38"/>
        <v>0</v>
      </c>
      <c r="BJ250" s="13" t="s">
        <v>75</v>
      </c>
      <c r="BK250" s="144">
        <f t="shared" si="39"/>
        <v>0</v>
      </c>
      <c r="BL250" s="13" t="s">
        <v>140</v>
      </c>
      <c r="BM250" s="13" t="s">
        <v>459</v>
      </c>
    </row>
    <row r="251" spans="2:65" s="1" customFormat="1" ht="16.5" customHeight="1">
      <c r="B251" s="132"/>
      <c r="C251" s="133" t="s">
        <v>460</v>
      </c>
      <c r="D251" s="133" t="s">
        <v>125</v>
      </c>
      <c r="E251" s="134" t="s">
        <v>461</v>
      </c>
      <c r="F251" s="135" t="s">
        <v>414</v>
      </c>
      <c r="G251" s="136" t="s">
        <v>128</v>
      </c>
      <c r="H251" s="137">
        <v>1</v>
      </c>
      <c r="I251" s="138"/>
      <c r="J251" s="139">
        <f t="shared" si="30"/>
        <v>0</v>
      </c>
      <c r="K251" s="135" t="s">
        <v>1</v>
      </c>
      <c r="L251" s="27"/>
      <c r="M251" s="140" t="s">
        <v>1</v>
      </c>
      <c r="N251" s="141" t="s">
        <v>38</v>
      </c>
      <c r="O251" s="46"/>
      <c r="P251" s="142">
        <f t="shared" si="31"/>
        <v>0</v>
      </c>
      <c r="Q251" s="142">
        <v>0</v>
      </c>
      <c r="R251" s="142">
        <f t="shared" si="32"/>
        <v>0</v>
      </c>
      <c r="S251" s="142">
        <v>0</v>
      </c>
      <c r="T251" s="143">
        <f t="shared" si="33"/>
        <v>0</v>
      </c>
      <c r="AR251" s="13" t="s">
        <v>140</v>
      </c>
      <c r="AT251" s="13" t="s">
        <v>125</v>
      </c>
      <c r="AU251" s="13" t="s">
        <v>140</v>
      </c>
      <c r="AY251" s="13" t="s">
        <v>120</v>
      </c>
      <c r="BE251" s="144">
        <f t="shared" si="34"/>
        <v>0</v>
      </c>
      <c r="BF251" s="144">
        <f t="shared" si="35"/>
        <v>0</v>
      </c>
      <c r="BG251" s="144">
        <f t="shared" si="36"/>
        <v>0</v>
      </c>
      <c r="BH251" s="144">
        <f t="shared" si="37"/>
        <v>0</v>
      </c>
      <c r="BI251" s="144">
        <f t="shared" si="38"/>
        <v>0</v>
      </c>
      <c r="BJ251" s="13" t="s">
        <v>75</v>
      </c>
      <c r="BK251" s="144">
        <f t="shared" si="39"/>
        <v>0</v>
      </c>
      <c r="BL251" s="13" t="s">
        <v>140</v>
      </c>
      <c r="BM251" s="13" t="s">
        <v>462</v>
      </c>
    </row>
    <row r="252" spans="2:65" s="1" customFormat="1" ht="16.5" customHeight="1">
      <c r="B252" s="132"/>
      <c r="C252" s="133" t="s">
        <v>463</v>
      </c>
      <c r="D252" s="133" t="s">
        <v>125</v>
      </c>
      <c r="E252" s="134" t="s">
        <v>464</v>
      </c>
      <c r="F252" s="135" t="s">
        <v>418</v>
      </c>
      <c r="G252" s="136" t="s">
        <v>128</v>
      </c>
      <c r="H252" s="137">
        <v>1</v>
      </c>
      <c r="I252" s="138"/>
      <c r="J252" s="139">
        <f t="shared" si="30"/>
        <v>0</v>
      </c>
      <c r="K252" s="135" t="s">
        <v>1</v>
      </c>
      <c r="L252" s="27"/>
      <c r="M252" s="140" t="s">
        <v>1</v>
      </c>
      <c r="N252" s="141" t="s">
        <v>38</v>
      </c>
      <c r="O252" s="46"/>
      <c r="P252" s="142">
        <f t="shared" si="31"/>
        <v>0</v>
      </c>
      <c r="Q252" s="142">
        <v>0</v>
      </c>
      <c r="R252" s="142">
        <f t="shared" si="32"/>
        <v>0</v>
      </c>
      <c r="S252" s="142">
        <v>0</v>
      </c>
      <c r="T252" s="143">
        <f t="shared" si="33"/>
        <v>0</v>
      </c>
      <c r="AR252" s="13" t="s">
        <v>140</v>
      </c>
      <c r="AT252" s="13" t="s">
        <v>125</v>
      </c>
      <c r="AU252" s="13" t="s">
        <v>140</v>
      </c>
      <c r="AY252" s="13" t="s">
        <v>120</v>
      </c>
      <c r="BE252" s="144">
        <f t="shared" si="34"/>
        <v>0</v>
      </c>
      <c r="BF252" s="144">
        <f t="shared" si="35"/>
        <v>0</v>
      </c>
      <c r="BG252" s="144">
        <f t="shared" si="36"/>
        <v>0</v>
      </c>
      <c r="BH252" s="144">
        <f t="shared" si="37"/>
        <v>0</v>
      </c>
      <c r="BI252" s="144">
        <f t="shared" si="38"/>
        <v>0</v>
      </c>
      <c r="BJ252" s="13" t="s">
        <v>75</v>
      </c>
      <c r="BK252" s="144">
        <f t="shared" si="39"/>
        <v>0</v>
      </c>
      <c r="BL252" s="13" t="s">
        <v>140</v>
      </c>
      <c r="BM252" s="13" t="s">
        <v>465</v>
      </c>
    </row>
    <row r="253" spans="2:65" s="1" customFormat="1" ht="16.5" customHeight="1">
      <c r="B253" s="132"/>
      <c r="C253" s="133" t="s">
        <v>466</v>
      </c>
      <c r="D253" s="133" t="s">
        <v>125</v>
      </c>
      <c r="E253" s="134" t="s">
        <v>467</v>
      </c>
      <c r="F253" s="135" t="s">
        <v>422</v>
      </c>
      <c r="G253" s="136" t="s">
        <v>128</v>
      </c>
      <c r="H253" s="137">
        <v>1</v>
      </c>
      <c r="I253" s="138"/>
      <c r="J253" s="139">
        <f t="shared" si="30"/>
        <v>0</v>
      </c>
      <c r="K253" s="135" t="s">
        <v>1</v>
      </c>
      <c r="L253" s="27"/>
      <c r="M253" s="140" t="s">
        <v>1</v>
      </c>
      <c r="N253" s="141" t="s">
        <v>38</v>
      </c>
      <c r="O253" s="46"/>
      <c r="P253" s="142">
        <f t="shared" si="31"/>
        <v>0</v>
      </c>
      <c r="Q253" s="142">
        <v>0</v>
      </c>
      <c r="R253" s="142">
        <f t="shared" si="32"/>
        <v>0</v>
      </c>
      <c r="S253" s="142">
        <v>0</v>
      </c>
      <c r="T253" s="143">
        <f t="shared" si="33"/>
        <v>0</v>
      </c>
      <c r="AR253" s="13" t="s">
        <v>140</v>
      </c>
      <c r="AT253" s="13" t="s">
        <v>125</v>
      </c>
      <c r="AU253" s="13" t="s">
        <v>140</v>
      </c>
      <c r="AY253" s="13" t="s">
        <v>120</v>
      </c>
      <c r="BE253" s="144">
        <f t="shared" si="34"/>
        <v>0</v>
      </c>
      <c r="BF253" s="144">
        <f t="shared" si="35"/>
        <v>0</v>
      </c>
      <c r="BG253" s="144">
        <f t="shared" si="36"/>
        <v>0</v>
      </c>
      <c r="BH253" s="144">
        <f t="shared" si="37"/>
        <v>0</v>
      </c>
      <c r="BI253" s="144">
        <f t="shared" si="38"/>
        <v>0</v>
      </c>
      <c r="BJ253" s="13" t="s">
        <v>75</v>
      </c>
      <c r="BK253" s="144">
        <f t="shared" si="39"/>
        <v>0</v>
      </c>
      <c r="BL253" s="13" t="s">
        <v>140</v>
      </c>
      <c r="BM253" s="13" t="s">
        <v>468</v>
      </c>
    </row>
    <row r="254" spans="2:65" s="11" customFormat="1" ht="20.85" customHeight="1">
      <c r="B254" s="148"/>
      <c r="D254" s="149" t="s">
        <v>66</v>
      </c>
      <c r="E254" s="149" t="s">
        <v>469</v>
      </c>
      <c r="F254" s="149" t="s">
        <v>470</v>
      </c>
      <c r="I254" s="150"/>
      <c r="J254" s="151">
        <f>BK254</f>
        <v>0</v>
      </c>
      <c r="L254" s="148"/>
      <c r="M254" s="152"/>
      <c r="N254" s="153"/>
      <c r="O254" s="153"/>
      <c r="P254" s="154">
        <f>SUM(P255:P260)</f>
        <v>0</v>
      </c>
      <c r="Q254" s="153"/>
      <c r="R254" s="154">
        <f>SUM(R255:R260)</f>
        <v>0</v>
      </c>
      <c r="S254" s="153"/>
      <c r="T254" s="155">
        <f>SUM(T255:T260)</f>
        <v>0</v>
      </c>
      <c r="AR254" s="149" t="s">
        <v>75</v>
      </c>
      <c r="AT254" s="156" t="s">
        <v>66</v>
      </c>
      <c r="AU254" s="156" t="s">
        <v>130</v>
      </c>
      <c r="AY254" s="149" t="s">
        <v>120</v>
      </c>
      <c r="BK254" s="157">
        <f>SUM(BK255:BK260)</f>
        <v>0</v>
      </c>
    </row>
    <row r="255" spans="2:65" s="1" customFormat="1" ht="16.5" customHeight="1">
      <c r="B255" s="132"/>
      <c r="C255" s="133" t="s">
        <v>471</v>
      </c>
      <c r="D255" s="133" t="s">
        <v>125</v>
      </c>
      <c r="E255" s="134" t="s">
        <v>472</v>
      </c>
      <c r="F255" s="135" t="s">
        <v>473</v>
      </c>
      <c r="G255" s="136" t="s">
        <v>128</v>
      </c>
      <c r="H255" s="137">
        <v>1</v>
      </c>
      <c r="I255" s="138"/>
      <c r="J255" s="139">
        <f t="shared" ref="J255:J260" si="40">ROUND(I255*H255,2)</f>
        <v>0</v>
      </c>
      <c r="K255" s="135" t="s">
        <v>1</v>
      </c>
      <c r="L255" s="27"/>
      <c r="M255" s="140" t="s">
        <v>1</v>
      </c>
      <c r="N255" s="141" t="s">
        <v>38</v>
      </c>
      <c r="O255" s="46"/>
      <c r="P255" s="142">
        <f t="shared" ref="P255:P260" si="41">O255*H255</f>
        <v>0</v>
      </c>
      <c r="Q255" s="142">
        <v>0</v>
      </c>
      <c r="R255" s="142">
        <f t="shared" ref="R255:R260" si="42">Q255*H255</f>
        <v>0</v>
      </c>
      <c r="S255" s="142">
        <v>0</v>
      </c>
      <c r="T255" s="143">
        <f t="shared" ref="T255:T260" si="43">S255*H255</f>
        <v>0</v>
      </c>
      <c r="AR255" s="13" t="s">
        <v>140</v>
      </c>
      <c r="AT255" s="13" t="s">
        <v>125</v>
      </c>
      <c r="AU255" s="13" t="s">
        <v>140</v>
      </c>
      <c r="AY255" s="13" t="s">
        <v>120</v>
      </c>
      <c r="BE255" s="144">
        <f t="shared" ref="BE255:BE260" si="44">IF(N255="základní",J255,0)</f>
        <v>0</v>
      </c>
      <c r="BF255" s="144">
        <f t="shared" ref="BF255:BF260" si="45">IF(N255="snížená",J255,0)</f>
        <v>0</v>
      </c>
      <c r="BG255" s="144">
        <f t="shared" ref="BG255:BG260" si="46">IF(N255="zákl. přenesená",J255,0)</f>
        <v>0</v>
      </c>
      <c r="BH255" s="144">
        <f t="shared" ref="BH255:BH260" si="47">IF(N255="sníž. přenesená",J255,0)</f>
        <v>0</v>
      </c>
      <c r="BI255" s="144">
        <f t="shared" ref="BI255:BI260" si="48">IF(N255="nulová",J255,0)</f>
        <v>0</v>
      </c>
      <c r="BJ255" s="13" t="s">
        <v>75</v>
      </c>
      <c r="BK255" s="144">
        <f t="shared" ref="BK255:BK260" si="49">ROUND(I255*H255,2)</f>
        <v>0</v>
      </c>
      <c r="BL255" s="13" t="s">
        <v>140</v>
      </c>
      <c r="BM255" s="13" t="s">
        <v>474</v>
      </c>
    </row>
    <row r="256" spans="2:65" s="1" customFormat="1" ht="16.5" customHeight="1">
      <c r="B256" s="132"/>
      <c r="C256" s="133" t="s">
        <v>475</v>
      </c>
      <c r="D256" s="133" t="s">
        <v>125</v>
      </c>
      <c r="E256" s="134" t="s">
        <v>476</v>
      </c>
      <c r="F256" s="135" t="s">
        <v>477</v>
      </c>
      <c r="G256" s="136" t="s">
        <v>128</v>
      </c>
      <c r="H256" s="137">
        <v>1</v>
      </c>
      <c r="I256" s="138"/>
      <c r="J256" s="139">
        <f t="shared" si="40"/>
        <v>0</v>
      </c>
      <c r="K256" s="135" t="s">
        <v>1</v>
      </c>
      <c r="L256" s="27"/>
      <c r="M256" s="140" t="s">
        <v>1</v>
      </c>
      <c r="N256" s="141" t="s">
        <v>38</v>
      </c>
      <c r="O256" s="46"/>
      <c r="P256" s="142">
        <f t="shared" si="41"/>
        <v>0</v>
      </c>
      <c r="Q256" s="142">
        <v>0</v>
      </c>
      <c r="R256" s="142">
        <f t="shared" si="42"/>
        <v>0</v>
      </c>
      <c r="S256" s="142">
        <v>0</v>
      </c>
      <c r="T256" s="143">
        <f t="shared" si="43"/>
        <v>0</v>
      </c>
      <c r="AR256" s="13" t="s">
        <v>140</v>
      </c>
      <c r="AT256" s="13" t="s">
        <v>125</v>
      </c>
      <c r="AU256" s="13" t="s">
        <v>140</v>
      </c>
      <c r="AY256" s="13" t="s">
        <v>120</v>
      </c>
      <c r="BE256" s="144">
        <f t="shared" si="44"/>
        <v>0</v>
      </c>
      <c r="BF256" s="144">
        <f t="shared" si="45"/>
        <v>0</v>
      </c>
      <c r="BG256" s="144">
        <f t="shared" si="46"/>
        <v>0</v>
      </c>
      <c r="BH256" s="144">
        <f t="shared" si="47"/>
        <v>0</v>
      </c>
      <c r="BI256" s="144">
        <f t="shared" si="48"/>
        <v>0</v>
      </c>
      <c r="BJ256" s="13" t="s">
        <v>75</v>
      </c>
      <c r="BK256" s="144">
        <f t="shared" si="49"/>
        <v>0</v>
      </c>
      <c r="BL256" s="13" t="s">
        <v>140</v>
      </c>
      <c r="BM256" s="13" t="s">
        <v>478</v>
      </c>
    </row>
    <row r="257" spans="2:65" s="1" customFormat="1" ht="16.5" customHeight="1">
      <c r="B257" s="132"/>
      <c r="C257" s="133" t="s">
        <v>479</v>
      </c>
      <c r="D257" s="133" t="s">
        <v>125</v>
      </c>
      <c r="E257" s="134" t="s">
        <v>480</v>
      </c>
      <c r="F257" s="135" t="s">
        <v>481</v>
      </c>
      <c r="G257" s="136" t="s">
        <v>128</v>
      </c>
      <c r="H257" s="137">
        <v>1</v>
      </c>
      <c r="I257" s="138"/>
      <c r="J257" s="139">
        <f t="shared" si="40"/>
        <v>0</v>
      </c>
      <c r="K257" s="135" t="s">
        <v>1</v>
      </c>
      <c r="L257" s="27"/>
      <c r="M257" s="140" t="s">
        <v>1</v>
      </c>
      <c r="N257" s="141" t="s">
        <v>38</v>
      </c>
      <c r="O257" s="46"/>
      <c r="P257" s="142">
        <f t="shared" si="41"/>
        <v>0</v>
      </c>
      <c r="Q257" s="142">
        <v>0</v>
      </c>
      <c r="R257" s="142">
        <f t="shared" si="42"/>
        <v>0</v>
      </c>
      <c r="S257" s="142">
        <v>0</v>
      </c>
      <c r="T257" s="143">
        <f t="shared" si="43"/>
        <v>0</v>
      </c>
      <c r="AR257" s="13" t="s">
        <v>140</v>
      </c>
      <c r="AT257" s="13" t="s">
        <v>125</v>
      </c>
      <c r="AU257" s="13" t="s">
        <v>140</v>
      </c>
      <c r="AY257" s="13" t="s">
        <v>120</v>
      </c>
      <c r="BE257" s="144">
        <f t="shared" si="44"/>
        <v>0</v>
      </c>
      <c r="BF257" s="144">
        <f t="shared" si="45"/>
        <v>0</v>
      </c>
      <c r="BG257" s="144">
        <f t="shared" si="46"/>
        <v>0</v>
      </c>
      <c r="BH257" s="144">
        <f t="shared" si="47"/>
        <v>0</v>
      </c>
      <c r="BI257" s="144">
        <f t="shared" si="48"/>
        <v>0</v>
      </c>
      <c r="BJ257" s="13" t="s">
        <v>75</v>
      </c>
      <c r="BK257" s="144">
        <f t="shared" si="49"/>
        <v>0</v>
      </c>
      <c r="BL257" s="13" t="s">
        <v>140</v>
      </c>
      <c r="BM257" s="13" t="s">
        <v>482</v>
      </c>
    </row>
    <row r="258" spans="2:65" s="1" customFormat="1" ht="16.5" customHeight="1">
      <c r="B258" s="132"/>
      <c r="C258" s="133" t="s">
        <v>483</v>
      </c>
      <c r="D258" s="133" t="s">
        <v>125</v>
      </c>
      <c r="E258" s="134" t="s">
        <v>484</v>
      </c>
      <c r="F258" s="135" t="s">
        <v>485</v>
      </c>
      <c r="G258" s="136" t="s">
        <v>128</v>
      </c>
      <c r="H258" s="137">
        <v>1</v>
      </c>
      <c r="I258" s="138"/>
      <c r="J258" s="139">
        <f t="shared" si="40"/>
        <v>0</v>
      </c>
      <c r="K258" s="135" t="s">
        <v>1</v>
      </c>
      <c r="L258" s="27"/>
      <c r="M258" s="140" t="s">
        <v>1</v>
      </c>
      <c r="N258" s="141" t="s">
        <v>38</v>
      </c>
      <c r="O258" s="46"/>
      <c r="P258" s="142">
        <f t="shared" si="41"/>
        <v>0</v>
      </c>
      <c r="Q258" s="142">
        <v>0</v>
      </c>
      <c r="R258" s="142">
        <f t="shared" si="42"/>
        <v>0</v>
      </c>
      <c r="S258" s="142">
        <v>0</v>
      </c>
      <c r="T258" s="143">
        <f t="shared" si="43"/>
        <v>0</v>
      </c>
      <c r="AR258" s="13" t="s">
        <v>140</v>
      </c>
      <c r="AT258" s="13" t="s">
        <v>125</v>
      </c>
      <c r="AU258" s="13" t="s">
        <v>140</v>
      </c>
      <c r="AY258" s="13" t="s">
        <v>120</v>
      </c>
      <c r="BE258" s="144">
        <f t="shared" si="44"/>
        <v>0</v>
      </c>
      <c r="BF258" s="144">
        <f t="shared" si="45"/>
        <v>0</v>
      </c>
      <c r="BG258" s="144">
        <f t="shared" si="46"/>
        <v>0</v>
      </c>
      <c r="BH258" s="144">
        <f t="shared" si="47"/>
        <v>0</v>
      </c>
      <c r="BI258" s="144">
        <f t="shared" si="48"/>
        <v>0</v>
      </c>
      <c r="BJ258" s="13" t="s">
        <v>75</v>
      </c>
      <c r="BK258" s="144">
        <f t="shared" si="49"/>
        <v>0</v>
      </c>
      <c r="BL258" s="13" t="s">
        <v>140</v>
      </c>
      <c r="BM258" s="13" t="s">
        <v>486</v>
      </c>
    </row>
    <row r="259" spans="2:65" s="1" customFormat="1" ht="16.5" customHeight="1">
      <c r="B259" s="132"/>
      <c r="C259" s="133" t="s">
        <v>487</v>
      </c>
      <c r="D259" s="133" t="s">
        <v>125</v>
      </c>
      <c r="E259" s="134" t="s">
        <v>488</v>
      </c>
      <c r="F259" s="135" t="s">
        <v>418</v>
      </c>
      <c r="G259" s="136" t="s">
        <v>128</v>
      </c>
      <c r="H259" s="137">
        <v>1</v>
      </c>
      <c r="I259" s="138"/>
      <c r="J259" s="139">
        <f t="shared" si="40"/>
        <v>0</v>
      </c>
      <c r="K259" s="135" t="s">
        <v>1</v>
      </c>
      <c r="L259" s="27"/>
      <c r="M259" s="140" t="s">
        <v>1</v>
      </c>
      <c r="N259" s="141" t="s">
        <v>38</v>
      </c>
      <c r="O259" s="46"/>
      <c r="P259" s="142">
        <f t="shared" si="41"/>
        <v>0</v>
      </c>
      <c r="Q259" s="142">
        <v>0</v>
      </c>
      <c r="R259" s="142">
        <f t="shared" si="42"/>
        <v>0</v>
      </c>
      <c r="S259" s="142">
        <v>0</v>
      </c>
      <c r="T259" s="143">
        <f t="shared" si="43"/>
        <v>0</v>
      </c>
      <c r="AR259" s="13" t="s">
        <v>140</v>
      </c>
      <c r="AT259" s="13" t="s">
        <v>125</v>
      </c>
      <c r="AU259" s="13" t="s">
        <v>140</v>
      </c>
      <c r="AY259" s="13" t="s">
        <v>120</v>
      </c>
      <c r="BE259" s="144">
        <f t="shared" si="44"/>
        <v>0</v>
      </c>
      <c r="BF259" s="144">
        <f t="shared" si="45"/>
        <v>0</v>
      </c>
      <c r="BG259" s="144">
        <f t="shared" si="46"/>
        <v>0</v>
      </c>
      <c r="BH259" s="144">
        <f t="shared" si="47"/>
        <v>0</v>
      </c>
      <c r="BI259" s="144">
        <f t="shared" si="48"/>
        <v>0</v>
      </c>
      <c r="BJ259" s="13" t="s">
        <v>75</v>
      </c>
      <c r="BK259" s="144">
        <f t="shared" si="49"/>
        <v>0</v>
      </c>
      <c r="BL259" s="13" t="s">
        <v>140</v>
      </c>
      <c r="BM259" s="13" t="s">
        <v>489</v>
      </c>
    </row>
    <row r="260" spans="2:65" s="1" customFormat="1" ht="16.5" customHeight="1">
      <c r="B260" s="132"/>
      <c r="C260" s="133" t="s">
        <v>490</v>
      </c>
      <c r="D260" s="133" t="s">
        <v>125</v>
      </c>
      <c r="E260" s="134" t="s">
        <v>491</v>
      </c>
      <c r="F260" s="135" t="s">
        <v>422</v>
      </c>
      <c r="G260" s="136" t="s">
        <v>128</v>
      </c>
      <c r="H260" s="137">
        <v>1</v>
      </c>
      <c r="I260" s="138"/>
      <c r="J260" s="139">
        <f t="shared" si="40"/>
        <v>0</v>
      </c>
      <c r="K260" s="135" t="s">
        <v>1</v>
      </c>
      <c r="L260" s="27"/>
      <c r="M260" s="140" t="s">
        <v>1</v>
      </c>
      <c r="N260" s="141" t="s">
        <v>38</v>
      </c>
      <c r="O260" s="46"/>
      <c r="P260" s="142">
        <f t="shared" si="41"/>
        <v>0</v>
      </c>
      <c r="Q260" s="142">
        <v>0</v>
      </c>
      <c r="R260" s="142">
        <f t="shared" si="42"/>
        <v>0</v>
      </c>
      <c r="S260" s="142">
        <v>0</v>
      </c>
      <c r="T260" s="143">
        <f t="shared" si="43"/>
        <v>0</v>
      </c>
      <c r="AR260" s="13" t="s">
        <v>140</v>
      </c>
      <c r="AT260" s="13" t="s">
        <v>125</v>
      </c>
      <c r="AU260" s="13" t="s">
        <v>140</v>
      </c>
      <c r="AY260" s="13" t="s">
        <v>120</v>
      </c>
      <c r="BE260" s="144">
        <f t="shared" si="44"/>
        <v>0</v>
      </c>
      <c r="BF260" s="144">
        <f t="shared" si="45"/>
        <v>0</v>
      </c>
      <c r="BG260" s="144">
        <f t="shared" si="46"/>
        <v>0</v>
      </c>
      <c r="BH260" s="144">
        <f t="shared" si="47"/>
        <v>0</v>
      </c>
      <c r="BI260" s="144">
        <f t="shared" si="48"/>
        <v>0</v>
      </c>
      <c r="BJ260" s="13" t="s">
        <v>75</v>
      </c>
      <c r="BK260" s="144">
        <f t="shared" si="49"/>
        <v>0</v>
      </c>
      <c r="BL260" s="13" t="s">
        <v>140</v>
      </c>
      <c r="BM260" s="13" t="s">
        <v>492</v>
      </c>
    </row>
    <row r="261" spans="2:65" s="11" customFormat="1" ht="20.85" customHeight="1">
      <c r="B261" s="148"/>
      <c r="D261" s="149" t="s">
        <v>66</v>
      </c>
      <c r="E261" s="149" t="s">
        <v>493</v>
      </c>
      <c r="F261" s="149" t="s">
        <v>494</v>
      </c>
      <c r="I261" s="150"/>
      <c r="J261" s="151">
        <f>BK261</f>
        <v>0</v>
      </c>
      <c r="L261" s="148"/>
      <c r="M261" s="152"/>
      <c r="N261" s="153"/>
      <c r="O261" s="153"/>
      <c r="P261" s="154">
        <f>SUM(P262:P267)</f>
        <v>0</v>
      </c>
      <c r="Q261" s="153"/>
      <c r="R261" s="154">
        <f>SUM(R262:R267)</f>
        <v>0</v>
      </c>
      <c r="S261" s="153"/>
      <c r="T261" s="155">
        <f>SUM(T262:T267)</f>
        <v>0</v>
      </c>
      <c r="AR261" s="149" t="s">
        <v>75</v>
      </c>
      <c r="AT261" s="156" t="s">
        <v>66</v>
      </c>
      <c r="AU261" s="156" t="s">
        <v>130</v>
      </c>
      <c r="AY261" s="149" t="s">
        <v>120</v>
      </c>
      <c r="BK261" s="157">
        <f>SUM(BK262:BK267)</f>
        <v>0</v>
      </c>
    </row>
    <row r="262" spans="2:65" s="1" customFormat="1" ht="16.5" customHeight="1">
      <c r="B262" s="132"/>
      <c r="C262" s="133" t="s">
        <v>495</v>
      </c>
      <c r="D262" s="133" t="s">
        <v>125</v>
      </c>
      <c r="E262" s="134" t="s">
        <v>496</v>
      </c>
      <c r="F262" s="135" t="s">
        <v>497</v>
      </c>
      <c r="G262" s="136" t="s">
        <v>128</v>
      </c>
      <c r="H262" s="137">
        <v>1</v>
      </c>
      <c r="I262" s="138"/>
      <c r="J262" s="139">
        <f t="shared" ref="J262:J267" si="50">ROUND(I262*H262,2)</f>
        <v>0</v>
      </c>
      <c r="K262" s="135" t="s">
        <v>1</v>
      </c>
      <c r="L262" s="27"/>
      <c r="M262" s="140" t="s">
        <v>1</v>
      </c>
      <c r="N262" s="141" t="s">
        <v>38</v>
      </c>
      <c r="O262" s="46"/>
      <c r="P262" s="142">
        <f t="shared" ref="P262:P267" si="51">O262*H262</f>
        <v>0</v>
      </c>
      <c r="Q262" s="142">
        <v>0</v>
      </c>
      <c r="R262" s="142">
        <f t="shared" ref="R262:R267" si="52">Q262*H262</f>
        <v>0</v>
      </c>
      <c r="S262" s="142">
        <v>0</v>
      </c>
      <c r="T262" s="143">
        <f t="shared" ref="T262:T267" si="53">S262*H262</f>
        <v>0</v>
      </c>
      <c r="AR262" s="13" t="s">
        <v>140</v>
      </c>
      <c r="AT262" s="13" t="s">
        <v>125</v>
      </c>
      <c r="AU262" s="13" t="s">
        <v>140</v>
      </c>
      <c r="AY262" s="13" t="s">
        <v>120</v>
      </c>
      <c r="BE262" s="144">
        <f t="shared" ref="BE262:BE267" si="54">IF(N262="základní",J262,0)</f>
        <v>0</v>
      </c>
      <c r="BF262" s="144">
        <f t="shared" ref="BF262:BF267" si="55">IF(N262="snížená",J262,0)</f>
        <v>0</v>
      </c>
      <c r="BG262" s="144">
        <f t="shared" ref="BG262:BG267" si="56">IF(N262="zákl. přenesená",J262,0)</f>
        <v>0</v>
      </c>
      <c r="BH262" s="144">
        <f t="shared" ref="BH262:BH267" si="57">IF(N262="sníž. přenesená",J262,0)</f>
        <v>0</v>
      </c>
      <c r="BI262" s="144">
        <f t="shared" ref="BI262:BI267" si="58">IF(N262="nulová",J262,0)</f>
        <v>0</v>
      </c>
      <c r="BJ262" s="13" t="s">
        <v>75</v>
      </c>
      <c r="BK262" s="144">
        <f t="shared" ref="BK262:BK267" si="59">ROUND(I262*H262,2)</f>
        <v>0</v>
      </c>
      <c r="BL262" s="13" t="s">
        <v>140</v>
      </c>
      <c r="BM262" s="13" t="s">
        <v>498</v>
      </c>
    </row>
    <row r="263" spans="2:65" s="1" customFormat="1" ht="16.5" customHeight="1">
      <c r="B263" s="132"/>
      <c r="C263" s="133" t="s">
        <v>499</v>
      </c>
      <c r="D263" s="133" t="s">
        <v>125</v>
      </c>
      <c r="E263" s="134" t="s">
        <v>500</v>
      </c>
      <c r="F263" s="135" t="s">
        <v>501</v>
      </c>
      <c r="G263" s="136" t="s">
        <v>128</v>
      </c>
      <c r="H263" s="137">
        <v>1</v>
      </c>
      <c r="I263" s="138"/>
      <c r="J263" s="139">
        <f t="shared" si="50"/>
        <v>0</v>
      </c>
      <c r="K263" s="135" t="s">
        <v>1</v>
      </c>
      <c r="L263" s="27"/>
      <c r="M263" s="140" t="s">
        <v>1</v>
      </c>
      <c r="N263" s="141" t="s">
        <v>38</v>
      </c>
      <c r="O263" s="46"/>
      <c r="P263" s="142">
        <f t="shared" si="51"/>
        <v>0</v>
      </c>
      <c r="Q263" s="142">
        <v>0</v>
      </c>
      <c r="R263" s="142">
        <f t="shared" si="52"/>
        <v>0</v>
      </c>
      <c r="S263" s="142">
        <v>0</v>
      </c>
      <c r="T263" s="143">
        <f t="shared" si="53"/>
        <v>0</v>
      </c>
      <c r="AR263" s="13" t="s">
        <v>140</v>
      </c>
      <c r="AT263" s="13" t="s">
        <v>125</v>
      </c>
      <c r="AU263" s="13" t="s">
        <v>140</v>
      </c>
      <c r="AY263" s="13" t="s">
        <v>120</v>
      </c>
      <c r="BE263" s="144">
        <f t="shared" si="54"/>
        <v>0</v>
      </c>
      <c r="BF263" s="144">
        <f t="shared" si="55"/>
        <v>0</v>
      </c>
      <c r="BG263" s="144">
        <f t="shared" si="56"/>
        <v>0</v>
      </c>
      <c r="BH263" s="144">
        <f t="shared" si="57"/>
        <v>0</v>
      </c>
      <c r="BI263" s="144">
        <f t="shared" si="58"/>
        <v>0</v>
      </c>
      <c r="BJ263" s="13" t="s">
        <v>75</v>
      </c>
      <c r="BK263" s="144">
        <f t="shared" si="59"/>
        <v>0</v>
      </c>
      <c r="BL263" s="13" t="s">
        <v>140</v>
      </c>
      <c r="BM263" s="13" t="s">
        <v>502</v>
      </c>
    </row>
    <row r="264" spans="2:65" s="1" customFormat="1" ht="16.5" customHeight="1">
      <c r="B264" s="132"/>
      <c r="C264" s="133" t="s">
        <v>503</v>
      </c>
      <c r="D264" s="133" t="s">
        <v>125</v>
      </c>
      <c r="E264" s="134" t="s">
        <v>504</v>
      </c>
      <c r="F264" s="135" t="s">
        <v>505</v>
      </c>
      <c r="G264" s="136" t="s">
        <v>128</v>
      </c>
      <c r="H264" s="137">
        <v>1</v>
      </c>
      <c r="I264" s="138"/>
      <c r="J264" s="139">
        <f t="shared" si="50"/>
        <v>0</v>
      </c>
      <c r="K264" s="135" t="s">
        <v>1</v>
      </c>
      <c r="L264" s="27"/>
      <c r="M264" s="140" t="s">
        <v>1</v>
      </c>
      <c r="N264" s="141" t="s">
        <v>38</v>
      </c>
      <c r="O264" s="46"/>
      <c r="P264" s="142">
        <f t="shared" si="51"/>
        <v>0</v>
      </c>
      <c r="Q264" s="142">
        <v>0</v>
      </c>
      <c r="R264" s="142">
        <f t="shared" si="52"/>
        <v>0</v>
      </c>
      <c r="S264" s="142">
        <v>0</v>
      </c>
      <c r="T264" s="143">
        <f t="shared" si="53"/>
        <v>0</v>
      </c>
      <c r="AR264" s="13" t="s">
        <v>140</v>
      </c>
      <c r="AT264" s="13" t="s">
        <v>125</v>
      </c>
      <c r="AU264" s="13" t="s">
        <v>140</v>
      </c>
      <c r="AY264" s="13" t="s">
        <v>120</v>
      </c>
      <c r="BE264" s="144">
        <f t="shared" si="54"/>
        <v>0</v>
      </c>
      <c r="BF264" s="144">
        <f t="shared" si="55"/>
        <v>0</v>
      </c>
      <c r="BG264" s="144">
        <f t="shared" si="56"/>
        <v>0</v>
      </c>
      <c r="BH264" s="144">
        <f t="shared" si="57"/>
        <v>0</v>
      </c>
      <c r="BI264" s="144">
        <f t="shared" si="58"/>
        <v>0</v>
      </c>
      <c r="BJ264" s="13" t="s">
        <v>75</v>
      </c>
      <c r="BK264" s="144">
        <f t="shared" si="59"/>
        <v>0</v>
      </c>
      <c r="BL264" s="13" t="s">
        <v>140</v>
      </c>
      <c r="BM264" s="13" t="s">
        <v>506</v>
      </c>
    </row>
    <row r="265" spans="2:65" s="1" customFormat="1" ht="16.5" customHeight="1">
      <c r="B265" s="132"/>
      <c r="C265" s="133" t="s">
        <v>507</v>
      </c>
      <c r="D265" s="133" t="s">
        <v>125</v>
      </c>
      <c r="E265" s="134" t="s">
        <v>508</v>
      </c>
      <c r="F265" s="135" t="s">
        <v>509</v>
      </c>
      <c r="G265" s="136" t="s">
        <v>128</v>
      </c>
      <c r="H265" s="137">
        <v>1</v>
      </c>
      <c r="I265" s="138"/>
      <c r="J265" s="139">
        <f t="shared" si="50"/>
        <v>0</v>
      </c>
      <c r="K265" s="135" t="s">
        <v>1</v>
      </c>
      <c r="L265" s="27"/>
      <c r="M265" s="140" t="s">
        <v>1</v>
      </c>
      <c r="N265" s="141" t="s">
        <v>38</v>
      </c>
      <c r="O265" s="46"/>
      <c r="P265" s="142">
        <f t="shared" si="51"/>
        <v>0</v>
      </c>
      <c r="Q265" s="142">
        <v>0</v>
      </c>
      <c r="R265" s="142">
        <f t="shared" si="52"/>
        <v>0</v>
      </c>
      <c r="S265" s="142">
        <v>0</v>
      </c>
      <c r="T265" s="143">
        <f t="shared" si="53"/>
        <v>0</v>
      </c>
      <c r="AR265" s="13" t="s">
        <v>140</v>
      </c>
      <c r="AT265" s="13" t="s">
        <v>125</v>
      </c>
      <c r="AU265" s="13" t="s">
        <v>140</v>
      </c>
      <c r="AY265" s="13" t="s">
        <v>120</v>
      </c>
      <c r="BE265" s="144">
        <f t="shared" si="54"/>
        <v>0</v>
      </c>
      <c r="BF265" s="144">
        <f t="shared" si="55"/>
        <v>0</v>
      </c>
      <c r="BG265" s="144">
        <f t="shared" si="56"/>
        <v>0</v>
      </c>
      <c r="BH265" s="144">
        <f t="shared" si="57"/>
        <v>0</v>
      </c>
      <c r="BI265" s="144">
        <f t="shared" si="58"/>
        <v>0</v>
      </c>
      <c r="BJ265" s="13" t="s">
        <v>75</v>
      </c>
      <c r="BK265" s="144">
        <f t="shared" si="59"/>
        <v>0</v>
      </c>
      <c r="BL265" s="13" t="s">
        <v>140</v>
      </c>
      <c r="BM265" s="13" t="s">
        <v>510</v>
      </c>
    </row>
    <row r="266" spans="2:65" s="1" customFormat="1" ht="16.5" customHeight="1">
      <c r="B266" s="132"/>
      <c r="C266" s="133" t="s">
        <v>511</v>
      </c>
      <c r="D266" s="133" t="s">
        <v>125</v>
      </c>
      <c r="E266" s="134" t="s">
        <v>512</v>
      </c>
      <c r="F266" s="135" t="s">
        <v>418</v>
      </c>
      <c r="G266" s="136" t="s">
        <v>128</v>
      </c>
      <c r="H266" s="137">
        <v>1</v>
      </c>
      <c r="I266" s="138"/>
      <c r="J266" s="139">
        <f t="shared" si="50"/>
        <v>0</v>
      </c>
      <c r="K266" s="135" t="s">
        <v>1</v>
      </c>
      <c r="L266" s="27"/>
      <c r="M266" s="140" t="s">
        <v>1</v>
      </c>
      <c r="N266" s="141" t="s">
        <v>38</v>
      </c>
      <c r="O266" s="46"/>
      <c r="P266" s="142">
        <f t="shared" si="51"/>
        <v>0</v>
      </c>
      <c r="Q266" s="142">
        <v>0</v>
      </c>
      <c r="R266" s="142">
        <f t="shared" si="52"/>
        <v>0</v>
      </c>
      <c r="S266" s="142">
        <v>0</v>
      </c>
      <c r="T266" s="143">
        <f t="shared" si="53"/>
        <v>0</v>
      </c>
      <c r="AR266" s="13" t="s">
        <v>140</v>
      </c>
      <c r="AT266" s="13" t="s">
        <v>125</v>
      </c>
      <c r="AU266" s="13" t="s">
        <v>140</v>
      </c>
      <c r="AY266" s="13" t="s">
        <v>120</v>
      </c>
      <c r="BE266" s="144">
        <f t="shared" si="54"/>
        <v>0</v>
      </c>
      <c r="BF266" s="144">
        <f t="shared" si="55"/>
        <v>0</v>
      </c>
      <c r="BG266" s="144">
        <f t="shared" si="56"/>
        <v>0</v>
      </c>
      <c r="BH266" s="144">
        <f t="shared" si="57"/>
        <v>0</v>
      </c>
      <c r="BI266" s="144">
        <f t="shared" si="58"/>
        <v>0</v>
      </c>
      <c r="BJ266" s="13" t="s">
        <v>75</v>
      </c>
      <c r="BK266" s="144">
        <f t="shared" si="59"/>
        <v>0</v>
      </c>
      <c r="BL266" s="13" t="s">
        <v>140</v>
      </c>
      <c r="BM266" s="13" t="s">
        <v>513</v>
      </c>
    </row>
    <row r="267" spans="2:65" s="1" customFormat="1" ht="16.5" customHeight="1">
      <c r="B267" s="132"/>
      <c r="C267" s="133" t="s">
        <v>514</v>
      </c>
      <c r="D267" s="133" t="s">
        <v>125</v>
      </c>
      <c r="E267" s="134" t="s">
        <v>515</v>
      </c>
      <c r="F267" s="135" t="s">
        <v>422</v>
      </c>
      <c r="G267" s="136" t="s">
        <v>128</v>
      </c>
      <c r="H267" s="137">
        <v>1</v>
      </c>
      <c r="I267" s="138"/>
      <c r="J267" s="139">
        <f t="shared" si="50"/>
        <v>0</v>
      </c>
      <c r="K267" s="135" t="s">
        <v>1</v>
      </c>
      <c r="L267" s="27"/>
      <c r="M267" s="140" t="s">
        <v>1</v>
      </c>
      <c r="N267" s="141" t="s">
        <v>38</v>
      </c>
      <c r="O267" s="46"/>
      <c r="P267" s="142">
        <f t="shared" si="51"/>
        <v>0</v>
      </c>
      <c r="Q267" s="142">
        <v>0</v>
      </c>
      <c r="R267" s="142">
        <f t="shared" si="52"/>
        <v>0</v>
      </c>
      <c r="S267" s="142">
        <v>0</v>
      </c>
      <c r="T267" s="143">
        <f t="shared" si="53"/>
        <v>0</v>
      </c>
      <c r="AR267" s="13" t="s">
        <v>140</v>
      </c>
      <c r="AT267" s="13" t="s">
        <v>125</v>
      </c>
      <c r="AU267" s="13" t="s">
        <v>140</v>
      </c>
      <c r="AY267" s="13" t="s">
        <v>120</v>
      </c>
      <c r="BE267" s="144">
        <f t="shared" si="54"/>
        <v>0</v>
      </c>
      <c r="BF267" s="144">
        <f t="shared" si="55"/>
        <v>0</v>
      </c>
      <c r="BG267" s="144">
        <f t="shared" si="56"/>
        <v>0</v>
      </c>
      <c r="BH267" s="144">
        <f t="shared" si="57"/>
        <v>0</v>
      </c>
      <c r="BI267" s="144">
        <f t="shared" si="58"/>
        <v>0</v>
      </c>
      <c r="BJ267" s="13" t="s">
        <v>75</v>
      </c>
      <c r="BK267" s="144">
        <f t="shared" si="59"/>
        <v>0</v>
      </c>
      <c r="BL267" s="13" t="s">
        <v>140</v>
      </c>
      <c r="BM267" s="13" t="s">
        <v>516</v>
      </c>
    </row>
    <row r="268" spans="2:65" s="11" customFormat="1" ht="20.85" customHeight="1">
      <c r="B268" s="148"/>
      <c r="D268" s="149" t="s">
        <v>66</v>
      </c>
      <c r="E268" s="149" t="s">
        <v>517</v>
      </c>
      <c r="F268" s="149" t="s">
        <v>518</v>
      </c>
      <c r="I268" s="150"/>
      <c r="J268" s="151">
        <f>BK268</f>
        <v>0</v>
      </c>
      <c r="L268" s="148"/>
      <c r="M268" s="152"/>
      <c r="N268" s="153"/>
      <c r="O268" s="153"/>
      <c r="P268" s="154">
        <f>SUM(P269:P274)</f>
        <v>0</v>
      </c>
      <c r="Q268" s="153"/>
      <c r="R268" s="154">
        <f>SUM(R269:R274)</f>
        <v>0</v>
      </c>
      <c r="S268" s="153"/>
      <c r="T268" s="155">
        <f>SUM(T269:T274)</f>
        <v>0</v>
      </c>
      <c r="AR268" s="149" t="s">
        <v>75</v>
      </c>
      <c r="AT268" s="156" t="s">
        <v>66</v>
      </c>
      <c r="AU268" s="156" t="s">
        <v>130</v>
      </c>
      <c r="AY268" s="149" t="s">
        <v>120</v>
      </c>
      <c r="BK268" s="157">
        <f>SUM(BK269:BK274)</f>
        <v>0</v>
      </c>
    </row>
    <row r="269" spans="2:65" s="1" customFormat="1" ht="16.5" customHeight="1">
      <c r="B269" s="132"/>
      <c r="C269" s="133" t="s">
        <v>519</v>
      </c>
      <c r="D269" s="133" t="s">
        <v>125</v>
      </c>
      <c r="E269" s="134" t="s">
        <v>520</v>
      </c>
      <c r="F269" s="135" t="s">
        <v>402</v>
      </c>
      <c r="G269" s="136" t="s">
        <v>128</v>
      </c>
      <c r="H269" s="137">
        <v>1</v>
      </c>
      <c r="I269" s="138"/>
      <c r="J269" s="139">
        <f t="shared" ref="J269:J274" si="60">ROUND(I269*H269,2)</f>
        <v>0</v>
      </c>
      <c r="K269" s="135" t="s">
        <v>1</v>
      </c>
      <c r="L269" s="27"/>
      <c r="M269" s="140" t="s">
        <v>1</v>
      </c>
      <c r="N269" s="141" t="s">
        <v>38</v>
      </c>
      <c r="O269" s="46"/>
      <c r="P269" s="142">
        <f t="shared" ref="P269:P274" si="61">O269*H269</f>
        <v>0</v>
      </c>
      <c r="Q269" s="142">
        <v>0</v>
      </c>
      <c r="R269" s="142">
        <f t="shared" ref="R269:R274" si="62">Q269*H269</f>
        <v>0</v>
      </c>
      <c r="S269" s="142">
        <v>0</v>
      </c>
      <c r="T269" s="143">
        <f t="shared" ref="T269:T274" si="63">S269*H269</f>
        <v>0</v>
      </c>
      <c r="AR269" s="13" t="s">
        <v>140</v>
      </c>
      <c r="AT269" s="13" t="s">
        <v>125</v>
      </c>
      <c r="AU269" s="13" t="s">
        <v>140</v>
      </c>
      <c r="AY269" s="13" t="s">
        <v>120</v>
      </c>
      <c r="BE269" s="144">
        <f t="shared" ref="BE269:BE274" si="64">IF(N269="základní",J269,0)</f>
        <v>0</v>
      </c>
      <c r="BF269" s="144">
        <f t="shared" ref="BF269:BF274" si="65">IF(N269="snížená",J269,0)</f>
        <v>0</v>
      </c>
      <c r="BG269" s="144">
        <f t="shared" ref="BG269:BG274" si="66">IF(N269="zákl. přenesená",J269,0)</f>
        <v>0</v>
      </c>
      <c r="BH269" s="144">
        <f t="shared" ref="BH269:BH274" si="67">IF(N269="sníž. přenesená",J269,0)</f>
        <v>0</v>
      </c>
      <c r="BI269" s="144">
        <f t="shared" ref="BI269:BI274" si="68">IF(N269="nulová",J269,0)</f>
        <v>0</v>
      </c>
      <c r="BJ269" s="13" t="s">
        <v>75</v>
      </c>
      <c r="BK269" s="144">
        <f t="shared" ref="BK269:BK274" si="69">ROUND(I269*H269,2)</f>
        <v>0</v>
      </c>
      <c r="BL269" s="13" t="s">
        <v>140</v>
      </c>
      <c r="BM269" s="13" t="s">
        <v>521</v>
      </c>
    </row>
    <row r="270" spans="2:65" s="1" customFormat="1" ht="16.5" customHeight="1">
      <c r="B270" s="132"/>
      <c r="C270" s="133" t="s">
        <v>522</v>
      </c>
      <c r="D270" s="133" t="s">
        <v>125</v>
      </c>
      <c r="E270" s="134" t="s">
        <v>523</v>
      </c>
      <c r="F270" s="135" t="s">
        <v>406</v>
      </c>
      <c r="G270" s="136" t="s">
        <v>128</v>
      </c>
      <c r="H270" s="137">
        <v>1</v>
      </c>
      <c r="I270" s="138"/>
      <c r="J270" s="139">
        <f t="shared" si="60"/>
        <v>0</v>
      </c>
      <c r="K270" s="135" t="s">
        <v>1</v>
      </c>
      <c r="L270" s="27"/>
      <c r="M270" s="140" t="s">
        <v>1</v>
      </c>
      <c r="N270" s="141" t="s">
        <v>38</v>
      </c>
      <c r="O270" s="46"/>
      <c r="P270" s="142">
        <f t="shared" si="61"/>
        <v>0</v>
      </c>
      <c r="Q270" s="142">
        <v>0</v>
      </c>
      <c r="R270" s="142">
        <f t="shared" si="62"/>
        <v>0</v>
      </c>
      <c r="S270" s="142">
        <v>0</v>
      </c>
      <c r="T270" s="143">
        <f t="shared" si="63"/>
        <v>0</v>
      </c>
      <c r="AR270" s="13" t="s">
        <v>140</v>
      </c>
      <c r="AT270" s="13" t="s">
        <v>125</v>
      </c>
      <c r="AU270" s="13" t="s">
        <v>140</v>
      </c>
      <c r="AY270" s="13" t="s">
        <v>120</v>
      </c>
      <c r="BE270" s="144">
        <f t="shared" si="64"/>
        <v>0</v>
      </c>
      <c r="BF270" s="144">
        <f t="shared" si="65"/>
        <v>0</v>
      </c>
      <c r="BG270" s="144">
        <f t="shared" si="66"/>
        <v>0</v>
      </c>
      <c r="BH270" s="144">
        <f t="shared" si="67"/>
        <v>0</v>
      </c>
      <c r="BI270" s="144">
        <f t="shared" si="68"/>
        <v>0</v>
      </c>
      <c r="BJ270" s="13" t="s">
        <v>75</v>
      </c>
      <c r="BK270" s="144">
        <f t="shared" si="69"/>
        <v>0</v>
      </c>
      <c r="BL270" s="13" t="s">
        <v>140</v>
      </c>
      <c r="BM270" s="13" t="s">
        <v>524</v>
      </c>
    </row>
    <row r="271" spans="2:65" s="1" customFormat="1" ht="16.5" customHeight="1">
      <c r="B271" s="132"/>
      <c r="C271" s="133" t="s">
        <v>525</v>
      </c>
      <c r="D271" s="133" t="s">
        <v>125</v>
      </c>
      <c r="E271" s="134" t="s">
        <v>526</v>
      </c>
      <c r="F271" s="135" t="s">
        <v>410</v>
      </c>
      <c r="G271" s="136" t="s">
        <v>128</v>
      </c>
      <c r="H271" s="137">
        <v>1</v>
      </c>
      <c r="I271" s="138"/>
      <c r="J271" s="139">
        <f t="shared" si="60"/>
        <v>0</v>
      </c>
      <c r="K271" s="135" t="s">
        <v>1</v>
      </c>
      <c r="L271" s="27"/>
      <c r="M271" s="140" t="s">
        <v>1</v>
      </c>
      <c r="N271" s="141" t="s">
        <v>38</v>
      </c>
      <c r="O271" s="46"/>
      <c r="P271" s="142">
        <f t="shared" si="61"/>
        <v>0</v>
      </c>
      <c r="Q271" s="142">
        <v>0</v>
      </c>
      <c r="R271" s="142">
        <f t="shared" si="62"/>
        <v>0</v>
      </c>
      <c r="S271" s="142">
        <v>0</v>
      </c>
      <c r="T271" s="143">
        <f t="shared" si="63"/>
        <v>0</v>
      </c>
      <c r="AR271" s="13" t="s">
        <v>140</v>
      </c>
      <c r="AT271" s="13" t="s">
        <v>125</v>
      </c>
      <c r="AU271" s="13" t="s">
        <v>140</v>
      </c>
      <c r="AY271" s="13" t="s">
        <v>120</v>
      </c>
      <c r="BE271" s="144">
        <f t="shared" si="64"/>
        <v>0</v>
      </c>
      <c r="BF271" s="144">
        <f t="shared" si="65"/>
        <v>0</v>
      </c>
      <c r="BG271" s="144">
        <f t="shared" si="66"/>
        <v>0</v>
      </c>
      <c r="BH271" s="144">
        <f t="shared" si="67"/>
        <v>0</v>
      </c>
      <c r="BI271" s="144">
        <f t="shared" si="68"/>
        <v>0</v>
      </c>
      <c r="BJ271" s="13" t="s">
        <v>75</v>
      </c>
      <c r="BK271" s="144">
        <f t="shared" si="69"/>
        <v>0</v>
      </c>
      <c r="BL271" s="13" t="s">
        <v>140</v>
      </c>
      <c r="BM271" s="13" t="s">
        <v>527</v>
      </c>
    </row>
    <row r="272" spans="2:65" s="1" customFormat="1" ht="16.5" customHeight="1">
      <c r="B272" s="132"/>
      <c r="C272" s="133" t="s">
        <v>528</v>
      </c>
      <c r="D272" s="133" t="s">
        <v>125</v>
      </c>
      <c r="E272" s="134" t="s">
        <v>529</v>
      </c>
      <c r="F272" s="135" t="s">
        <v>414</v>
      </c>
      <c r="G272" s="136" t="s">
        <v>128</v>
      </c>
      <c r="H272" s="137">
        <v>1</v>
      </c>
      <c r="I272" s="138"/>
      <c r="J272" s="139">
        <f t="shared" si="60"/>
        <v>0</v>
      </c>
      <c r="K272" s="135" t="s">
        <v>1</v>
      </c>
      <c r="L272" s="27"/>
      <c r="M272" s="140" t="s">
        <v>1</v>
      </c>
      <c r="N272" s="141" t="s">
        <v>38</v>
      </c>
      <c r="O272" s="46"/>
      <c r="P272" s="142">
        <f t="shared" si="61"/>
        <v>0</v>
      </c>
      <c r="Q272" s="142">
        <v>0</v>
      </c>
      <c r="R272" s="142">
        <f t="shared" si="62"/>
        <v>0</v>
      </c>
      <c r="S272" s="142">
        <v>0</v>
      </c>
      <c r="T272" s="143">
        <f t="shared" si="63"/>
        <v>0</v>
      </c>
      <c r="AR272" s="13" t="s">
        <v>140</v>
      </c>
      <c r="AT272" s="13" t="s">
        <v>125</v>
      </c>
      <c r="AU272" s="13" t="s">
        <v>140</v>
      </c>
      <c r="AY272" s="13" t="s">
        <v>120</v>
      </c>
      <c r="BE272" s="144">
        <f t="shared" si="64"/>
        <v>0</v>
      </c>
      <c r="BF272" s="144">
        <f t="shared" si="65"/>
        <v>0</v>
      </c>
      <c r="BG272" s="144">
        <f t="shared" si="66"/>
        <v>0</v>
      </c>
      <c r="BH272" s="144">
        <f t="shared" si="67"/>
        <v>0</v>
      </c>
      <c r="BI272" s="144">
        <f t="shared" si="68"/>
        <v>0</v>
      </c>
      <c r="BJ272" s="13" t="s">
        <v>75</v>
      </c>
      <c r="BK272" s="144">
        <f t="shared" si="69"/>
        <v>0</v>
      </c>
      <c r="BL272" s="13" t="s">
        <v>140</v>
      </c>
      <c r="BM272" s="13" t="s">
        <v>530</v>
      </c>
    </row>
    <row r="273" spans="2:65" s="1" customFormat="1" ht="16.5" customHeight="1">
      <c r="B273" s="132"/>
      <c r="C273" s="133" t="s">
        <v>531</v>
      </c>
      <c r="D273" s="133" t="s">
        <v>125</v>
      </c>
      <c r="E273" s="134" t="s">
        <v>532</v>
      </c>
      <c r="F273" s="135" t="s">
        <v>418</v>
      </c>
      <c r="G273" s="136" t="s">
        <v>128</v>
      </c>
      <c r="H273" s="137">
        <v>1</v>
      </c>
      <c r="I273" s="138"/>
      <c r="J273" s="139">
        <f t="shared" si="60"/>
        <v>0</v>
      </c>
      <c r="K273" s="135" t="s">
        <v>1</v>
      </c>
      <c r="L273" s="27"/>
      <c r="M273" s="140" t="s">
        <v>1</v>
      </c>
      <c r="N273" s="141" t="s">
        <v>38</v>
      </c>
      <c r="O273" s="46"/>
      <c r="P273" s="142">
        <f t="shared" si="61"/>
        <v>0</v>
      </c>
      <c r="Q273" s="142">
        <v>0</v>
      </c>
      <c r="R273" s="142">
        <f t="shared" si="62"/>
        <v>0</v>
      </c>
      <c r="S273" s="142">
        <v>0</v>
      </c>
      <c r="T273" s="143">
        <f t="shared" si="63"/>
        <v>0</v>
      </c>
      <c r="AR273" s="13" t="s">
        <v>140</v>
      </c>
      <c r="AT273" s="13" t="s">
        <v>125</v>
      </c>
      <c r="AU273" s="13" t="s">
        <v>140</v>
      </c>
      <c r="AY273" s="13" t="s">
        <v>120</v>
      </c>
      <c r="BE273" s="144">
        <f t="shared" si="64"/>
        <v>0</v>
      </c>
      <c r="BF273" s="144">
        <f t="shared" si="65"/>
        <v>0</v>
      </c>
      <c r="BG273" s="144">
        <f t="shared" si="66"/>
        <v>0</v>
      </c>
      <c r="BH273" s="144">
        <f t="shared" si="67"/>
        <v>0</v>
      </c>
      <c r="BI273" s="144">
        <f t="shared" si="68"/>
        <v>0</v>
      </c>
      <c r="BJ273" s="13" t="s">
        <v>75</v>
      </c>
      <c r="BK273" s="144">
        <f t="shared" si="69"/>
        <v>0</v>
      </c>
      <c r="BL273" s="13" t="s">
        <v>140</v>
      </c>
      <c r="BM273" s="13" t="s">
        <v>533</v>
      </c>
    </row>
    <row r="274" spans="2:65" s="1" customFormat="1" ht="16.5" customHeight="1">
      <c r="B274" s="132"/>
      <c r="C274" s="133" t="s">
        <v>534</v>
      </c>
      <c r="D274" s="133" t="s">
        <v>125</v>
      </c>
      <c r="E274" s="134" t="s">
        <v>535</v>
      </c>
      <c r="F274" s="135" t="s">
        <v>422</v>
      </c>
      <c r="G274" s="136" t="s">
        <v>128</v>
      </c>
      <c r="H274" s="137">
        <v>1</v>
      </c>
      <c r="I274" s="138"/>
      <c r="J274" s="139">
        <f t="shared" si="60"/>
        <v>0</v>
      </c>
      <c r="K274" s="135" t="s">
        <v>1</v>
      </c>
      <c r="L274" s="27"/>
      <c r="M274" s="140" t="s">
        <v>1</v>
      </c>
      <c r="N274" s="141" t="s">
        <v>38</v>
      </c>
      <c r="O274" s="46"/>
      <c r="P274" s="142">
        <f t="shared" si="61"/>
        <v>0</v>
      </c>
      <c r="Q274" s="142">
        <v>0</v>
      </c>
      <c r="R274" s="142">
        <f t="shared" si="62"/>
        <v>0</v>
      </c>
      <c r="S274" s="142">
        <v>0</v>
      </c>
      <c r="T274" s="143">
        <f t="shared" si="63"/>
        <v>0</v>
      </c>
      <c r="AR274" s="13" t="s">
        <v>140</v>
      </c>
      <c r="AT274" s="13" t="s">
        <v>125</v>
      </c>
      <c r="AU274" s="13" t="s">
        <v>140</v>
      </c>
      <c r="AY274" s="13" t="s">
        <v>120</v>
      </c>
      <c r="BE274" s="144">
        <f t="shared" si="64"/>
        <v>0</v>
      </c>
      <c r="BF274" s="144">
        <f t="shared" si="65"/>
        <v>0</v>
      </c>
      <c r="BG274" s="144">
        <f t="shared" si="66"/>
        <v>0</v>
      </c>
      <c r="BH274" s="144">
        <f t="shared" si="67"/>
        <v>0</v>
      </c>
      <c r="BI274" s="144">
        <f t="shared" si="68"/>
        <v>0</v>
      </c>
      <c r="BJ274" s="13" t="s">
        <v>75</v>
      </c>
      <c r="BK274" s="144">
        <f t="shared" si="69"/>
        <v>0</v>
      </c>
      <c r="BL274" s="13" t="s">
        <v>140</v>
      </c>
      <c r="BM274" s="13" t="s">
        <v>536</v>
      </c>
    </row>
    <row r="275" spans="2:65" s="11" customFormat="1" ht="20.85" customHeight="1">
      <c r="B275" s="148"/>
      <c r="D275" s="149" t="s">
        <v>66</v>
      </c>
      <c r="E275" s="149" t="s">
        <v>537</v>
      </c>
      <c r="F275" s="149" t="s">
        <v>538</v>
      </c>
      <c r="I275" s="150"/>
      <c r="J275" s="151">
        <f>BK275</f>
        <v>0</v>
      </c>
      <c r="L275" s="148"/>
      <c r="M275" s="152"/>
      <c r="N275" s="153"/>
      <c r="O275" s="153"/>
      <c r="P275" s="154">
        <f>SUM(P276:P281)</f>
        <v>0</v>
      </c>
      <c r="Q275" s="153"/>
      <c r="R275" s="154">
        <f>SUM(R276:R281)</f>
        <v>0</v>
      </c>
      <c r="S275" s="153"/>
      <c r="T275" s="155">
        <f>SUM(T276:T281)</f>
        <v>0</v>
      </c>
      <c r="AR275" s="149" t="s">
        <v>75</v>
      </c>
      <c r="AT275" s="156" t="s">
        <v>66</v>
      </c>
      <c r="AU275" s="156" t="s">
        <v>130</v>
      </c>
      <c r="AY275" s="149" t="s">
        <v>120</v>
      </c>
      <c r="BK275" s="157">
        <f>SUM(BK276:BK281)</f>
        <v>0</v>
      </c>
    </row>
    <row r="276" spans="2:65" s="1" customFormat="1" ht="16.5" customHeight="1">
      <c r="B276" s="132"/>
      <c r="C276" s="133" t="s">
        <v>539</v>
      </c>
      <c r="D276" s="133" t="s">
        <v>125</v>
      </c>
      <c r="E276" s="134" t="s">
        <v>540</v>
      </c>
      <c r="F276" s="135" t="s">
        <v>402</v>
      </c>
      <c r="G276" s="136" t="s">
        <v>128</v>
      </c>
      <c r="H276" s="137">
        <v>1</v>
      </c>
      <c r="I276" s="138"/>
      <c r="J276" s="139">
        <f t="shared" ref="J276:J281" si="70">ROUND(I276*H276,2)</f>
        <v>0</v>
      </c>
      <c r="K276" s="135" t="s">
        <v>1</v>
      </c>
      <c r="L276" s="27"/>
      <c r="M276" s="140" t="s">
        <v>1</v>
      </c>
      <c r="N276" s="141" t="s">
        <v>38</v>
      </c>
      <c r="O276" s="46"/>
      <c r="P276" s="142">
        <f t="shared" ref="P276:P281" si="71">O276*H276</f>
        <v>0</v>
      </c>
      <c r="Q276" s="142">
        <v>0</v>
      </c>
      <c r="R276" s="142">
        <f t="shared" ref="R276:R281" si="72">Q276*H276</f>
        <v>0</v>
      </c>
      <c r="S276" s="142">
        <v>0</v>
      </c>
      <c r="T276" s="143">
        <f t="shared" ref="T276:T281" si="73">S276*H276</f>
        <v>0</v>
      </c>
      <c r="AR276" s="13" t="s">
        <v>140</v>
      </c>
      <c r="AT276" s="13" t="s">
        <v>125</v>
      </c>
      <c r="AU276" s="13" t="s">
        <v>140</v>
      </c>
      <c r="AY276" s="13" t="s">
        <v>120</v>
      </c>
      <c r="BE276" s="144">
        <f t="shared" ref="BE276:BE281" si="74">IF(N276="základní",J276,0)</f>
        <v>0</v>
      </c>
      <c r="BF276" s="144">
        <f t="shared" ref="BF276:BF281" si="75">IF(N276="snížená",J276,0)</f>
        <v>0</v>
      </c>
      <c r="BG276" s="144">
        <f t="shared" ref="BG276:BG281" si="76">IF(N276="zákl. přenesená",J276,0)</f>
        <v>0</v>
      </c>
      <c r="BH276" s="144">
        <f t="shared" ref="BH276:BH281" si="77">IF(N276="sníž. přenesená",J276,0)</f>
        <v>0</v>
      </c>
      <c r="BI276" s="144">
        <f t="shared" ref="BI276:BI281" si="78">IF(N276="nulová",J276,0)</f>
        <v>0</v>
      </c>
      <c r="BJ276" s="13" t="s">
        <v>75</v>
      </c>
      <c r="BK276" s="144">
        <f t="shared" ref="BK276:BK281" si="79">ROUND(I276*H276,2)</f>
        <v>0</v>
      </c>
      <c r="BL276" s="13" t="s">
        <v>140</v>
      </c>
      <c r="BM276" s="13" t="s">
        <v>541</v>
      </c>
    </row>
    <row r="277" spans="2:65" s="1" customFormat="1" ht="16.5" customHeight="1">
      <c r="B277" s="132"/>
      <c r="C277" s="133" t="s">
        <v>542</v>
      </c>
      <c r="D277" s="133" t="s">
        <v>125</v>
      </c>
      <c r="E277" s="134" t="s">
        <v>543</v>
      </c>
      <c r="F277" s="135" t="s">
        <v>406</v>
      </c>
      <c r="G277" s="136" t="s">
        <v>128</v>
      </c>
      <c r="H277" s="137">
        <v>1</v>
      </c>
      <c r="I277" s="138"/>
      <c r="J277" s="139">
        <f t="shared" si="70"/>
        <v>0</v>
      </c>
      <c r="K277" s="135" t="s">
        <v>1</v>
      </c>
      <c r="L277" s="27"/>
      <c r="M277" s="140" t="s">
        <v>1</v>
      </c>
      <c r="N277" s="141" t="s">
        <v>38</v>
      </c>
      <c r="O277" s="46"/>
      <c r="P277" s="142">
        <f t="shared" si="71"/>
        <v>0</v>
      </c>
      <c r="Q277" s="142">
        <v>0</v>
      </c>
      <c r="R277" s="142">
        <f t="shared" si="72"/>
        <v>0</v>
      </c>
      <c r="S277" s="142">
        <v>0</v>
      </c>
      <c r="T277" s="143">
        <f t="shared" si="73"/>
        <v>0</v>
      </c>
      <c r="AR277" s="13" t="s">
        <v>140</v>
      </c>
      <c r="AT277" s="13" t="s">
        <v>125</v>
      </c>
      <c r="AU277" s="13" t="s">
        <v>140</v>
      </c>
      <c r="AY277" s="13" t="s">
        <v>120</v>
      </c>
      <c r="BE277" s="144">
        <f t="shared" si="74"/>
        <v>0</v>
      </c>
      <c r="BF277" s="144">
        <f t="shared" si="75"/>
        <v>0</v>
      </c>
      <c r="BG277" s="144">
        <f t="shared" si="76"/>
        <v>0</v>
      </c>
      <c r="BH277" s="144">
        <f t="shared" si="77"/>
        <v>0</v>
      </c>
      <c r="BI277" s="144">
        <f t="shared" si="78"/>
        <v>0</v>
      </c>
      <c r="BJ277" s="13" t="s">
        <v>75</v>
      </c>
      <c r="BK277" s="144">
        <f t="shared" si="79"/>
        <v>0</v>
      </c>
      <c r="BL277" s="13" t="s">
        <v>140</v>
      </c>
      <c r="BM277" s="13" t="s">
        <v>544</v>
      </c>
    </row>
    <row r="278" spans="2:65" s="1" customFormat="1" ht="16.5" customHeight="1">
      <c r="B278" s="132"/>
      <c r="C278" s="133" t="s">
        <v>545</v>
      </c>
      <c r="D278" s="133" t="s">
        <v>125</v>
      </c>
      <c r="E278" s="134" t="s">
        <v>546</v>
      </c>
      <c r="F278" s="135" t="s">
        <v>410</v>
      </c>
      <c r="G278" s="136" t="s">
        <v>128</v>
      </c>
      <c r="H278" s="137">
        <v>1</v>
      </c>
      <c r="I278" s="138"/>
      <c r="J278" s="139">
        <f t="shared" si="70"/>
        <v>0</v>
      </c>
      <c r="K278" s="135" t="s">
        <v>1</v>
      </c>
      <c r="L278" s="27"/>
      <c r="M278" s="140" t="s">
        <v>1</v>
      </c>
      <c r="N278" s="141" t="s">
        <v>38</v>
      </c>
      <c r="O278" s="46"/>
      <c r="P278" s="142">
        <f t="shared" si="71"/>
        <v>0</v>
      </c>
      <c r="Q278" s="142">
        <v>0</v>
      </c>
      <c r="R278" s="142">
        <f t="shared" si="72"/>
        <v>0</v>
      </c>
      <c r="S278" s="142">
        <v>0</v>
      </c>
      <c r="T278" s="143">
        <f t="shared" si="73"/>
        <v>0</v>
      </c>
      <c r="AR278" s="13" t="s">
        <v>140</v>
      </c>
      <c r="AT278" s="13" t="s">
        <v>125</v>
      </c>
      <c r="AU278" s="13" t="s">
        <v>140</v>
      </c>
      <c r="AY278" s="13" t="s">
        <v>120</v>
      </c>
      <c r="BE278" s="144">
        <f t="shared" si="74"/>
        <v>0</v>
      </c>
      <c r="BF278" s="144">
        <f t="shared" si="75"/>
        <v>0</v>
      </c>
      <c r="BG278" s="144">
        <f t="shared" si="76"/>
        <v>0</v>
      </c>
      <c r="BH278" s="144">
        <f t="shared" si="77"/>
        <v>0</v>
      </c>
      <c r="BI278" s="144">
        <f t="shared" si="78"/>
        <v>0</v>
      </c>
      <c r="BJ278" s="13" t="s">
        <v>75</v>
      </c>
      <c r="BK278" s="144">
        <f t="shared" si="79"/>
        <v>0</v>
      </c>
      <c r="BL278" s="13" t="s">
        <v>140</v>
      </c>
      <c r="BM278" s="13" t="s">
        <v>547</v>
      </c>
    </row>
    <row r="279" spans="2:65" s="1" customFormat="1" ht="16.5" customHeight="1">
      <c r="B279" s="132"/>
      <c r="C279" s="133" t="s">
        <v>548</v>
      </c>
      <c r="D279" s="133" t="s">
        <v>125</v>
      </c>
      <c r="E279" s="134" t="s">
        <v>549</v>
      </c>
      <c r="F279" s="135" t="s">
        <v>414</v>
      </c>
      <c r="G279" s="136" t="s">
        <v>128</v>
      </c>
      <c r="H279" s="137">
        <v>1</v>
      </c>
      <c r="I279" s="138"/>
      <c r="J279" s="139">
        <f t="shared" si="70"/>
        <v>0</v>
      </c>
      <c r="K279" s="135" t="s">
        <v>1</v>
      </c>
      <c r="L279" s="27"/>
      <c r="M279" s="140" t="s">
        <v>1</v>
      </c>
      <c r="N279" s="141" t="s">
        <v>38</v>
      </c>
      <c r="O279" s="46"/>
      <c r="P279" s="142">
        <f t="shared" si="71"/>
        <v>0</v>
      </c>
      <c r="Q279" s="142">
        <v>0</v>
      </c>
      <c r="R279" s="142">
        <f t="shared" si="72"/>
        <v>0</v>
      </c>
      <c r="S279" s="142">
        <v>0</v>
      </c>
      <c r="T279" s="143">
        <f t="shared" si="73"/>
        <v>0</v>
      </c>
      <c r="AR279" s="13" t="s">
        <v>140</v>
      </c>
      <c r="AT279" s="13" t="s">
        <v>125</v>
      </c>
      <c r="AU279" s="13" t="s">
        <v>140</v>
      </c>
      <c r="AY279" s="13" t="s">
        <v>120</v>
      </c>
      <c r="BE279" s="144">
        <f t="shared" si="74"/>
        <v>0</v>
      </c>
      <c r="BF279" s="144">
        <f t="shared" si="75"/>
        <v>0</v>
      </c>
      <c r="BG279" s="144">
        <f t="shared" si="76"/>
        <v>0</v>
      </c>
      <c r="BH279" s="144">
        <f t="shared" si="77"/>
        <v>0</v>
      </c>
      <c r="BI279" s="144">
        <f t="shared" si="78"/>
        <v>0</v>
      </c>
      <c r="BJ279" s="13" t="s">
        <v>75</v>
      </c>
      <c r="BK279" s="144">
        <f t="shared" si="79"/>
        <v>0</v>
      </c>
      <c r="BL279" s="13" t="s">
        <v>140</v>
      </c>
      <c r="BM279" s="13" t="s">
        <v>550</v>
      </c>
    </row>
    <row r="280" spans="2:65" s="1" customFormat="1" ht="16.5" customHeight="1">
      <c r="B280" s="132"/>
      <c r="C280" s="133" t="s">
        <v>551</v>
      </c>
      <c r="D280" s="133" t="s">
        <v>125</v>
      </c>
      <c r="E280" s="134" t="s">
        <v>552</v>
      </c>
      <c r="F280" s="135" t="s">
        <v>418</v>
      </c>
      <c r="G280" s="136" t="s">
        <v>128</v>
      </c>
      <c r="H280" s="137">
        <v>1</v>
      </c>
      <c r="I280" s="138"/>
      <c r="J280" s="139">
        <f t="shared" si="70"/>
        <v>0</v>
      </c>
      <c r="K280" s="135" t="s">
        <v>1</v>
      </c>
      <c r="L280" s="27"/>
      <c r="M280" s="140" t="s">
        <v>1</v>
      </c>
      <c r="N280" s="141" t="s">
        <v>38</v>
      </c>
      <c r="O280" s="46"/>
      <c r="P280" s="142">
        <f t="shared" si="71"/>
        <v>0</v>
      </c>
      <c r="Q280" s="142">
        <v>0</v>
      </c>
      <c r="R280" s="142">
        <f t="shared" si="72"/>
        <v>0</v>
      </c>
      <c r="S280" s="142">
        <v>0</v>
      </c>
      <c r="T280" s="143">
        <f t="shared" si="73"/>
        <v>0</v>
      </c>
      <c r="AR280" s="13" t="s">
        <v>140</v>
      </c>
      <c r="AT280" s="13" t="s">
        <v>125</v>
      </c>
      <c r="AU280" s="13" t="s">
        <v>140</v>
      </c>
      <c r="AY280" s="13" t="s">
        <v>120</v>
      </c>
      <c r="BE280" s="144">
        <f t="shared" si="74"/>
        <v>0</v>
      </c>
      <c r="BF280" s="144">
        <f t="shared" si="75"/>
        <v>0</v>
      </c>
      <c r="BG280" s="144">
        <f t="shared" si="76"/>
        <v>0</v>
      </c>
      <c r="BH280" s="144">
        <f t="shared" si="77"/>
        <v>0</v>
      </c>
      <c r="BI280" s="144">
        <f t="shared" si="78"/>
        <v>0</v>
      </c>
      <c r="BJ280" s="13" t="s">
        <v>75</v>
      </c>
      <c r="BK280" s="144">
        <f t="shared" si="79"/>
        <v>0</v>
      </c>
      <c r="BL280" s="13" t="s">
        <v>140</v>
      </c>
      <c r="BM280" s="13" t="s">
        <v>553</v>
      </c>
    </row>
    <row r="281" spans="2:65" s="1" customFormat="1" ht="16.5" customHeight="1">
      <c r="B281" s="132"/>
      <c r="C281" s="133" t="s">
        <v>554</v>
      </c>
      <c r="D281" s="133" t="s">
        <v>125</v>
      </c>
      <c r="E281" s="134" t="s">
        <v>555</v>
      </c>
      <c r="F281" s="135" t="s">
        <v>422</v>
      </c>
      <c r="G281" s="136" t="s">
        <v>128</v>
      </c>
      <c r="H281" s="137">
        <v>1</v>
      </c>
      <c r="I281" s="138"/>
      <c r="J281" s="139">
        <f t="shared" si="70"/>
        <v>0</v>
      </c>
      <c r="K281" s="135" t="s">
        <v>1</v>
      </c>
      <c r="L281" s="27"/>
      <c r="M281" s="140" t="s">
        <v>1</v>
      </c>
      <c r="N281" s="141" t="s">
        <v>38</v>
      </c>
      <c r="O281" s="46"/>
      <c r="P281" s="142">
        <f t="shared" si="71"/>
        <v>0</v>
      </c>
      <c r="Q281" s="142">
        <v>0</v>
      </c>
      <c r="R281" s="142">
        <f t="shared" si="72"/>
        <v>0</v>
      </c>
      <c r="S281" s="142">
        <v>0</v>
      </c>
      <c r="T281" s="143">
        <f t="shared" si="73"/>
        <v>0</v>
      </c>
      <c r="AR281" s="13" t="s">
        <v>140</v>
      </c>
      <c r="AT281" s="13" t="s">
        <v>125</v>
      </c>
      <c r="AU281" s="13" t="s">
        <v>140</v>
      </c>
      <c r="AY281" s="13" t="s">
        <v>120</v>
      </c>
      <c r="BE281" s="144">
        <f t="shared" si="74"/>
        <v>0</v>
      </c>
      <c r="BF281" s="144">
        <f t="shared" si="75"/>
        <v>0</v>
      </c>
      <c r="BG281" s="144">
        <f t="shared" si="76"/>
        <v>0</v>
      </c>
      <c r="BH281" s="144">
        <f t="shared" si="77"/>
        <v>0</v>
      </c>
      <c r="BI281" s="144">
        <f t="shared" si="78"/>
        <v>0</v>
      </c>
      <c r="BJ281" s="13" t="s">
        <v>75</v>
      </c>
      <c r="BK281" s="144">
        <f t="shared" si="79"/>
        <v>0</v>
      </c>
      <c r="BL281" s="13" t="s">
        <v>140</v>
      </c>
      <c r="BM281" s="13" t="s">
        <v>556</v>
      </c>
    </row>
    <row r="282" spans="2:65" s="11" customFormat="1" ht="20.85" customHeight="1">
      <c r="B282" s="148"/>
      <c r="D282" s="149" t="s">
        <v>66</v>
      </c>
      <c r="E282" s="149" t="s">
        <v>557</v>
      </c>
      <c r="F282" s="149" t="s">
        <v>558</v>
      </c>
      <c r="I282" s="150"/>
      <c r="J282" s="151">
        <f>BK282</f>
        <v>0</v>
      </c>
      <c r="L282" s="148"/>
      <c r="M282" s="152"/>
      <c r="N282" s="153"/>
      <c r="O282" s="153"/>
      <c r="P282" s="154">
        <f>SUM(P283:P288)</f>
        <v>0</v>
      </c>
      <c r="Q282" s="153"/>
      <c r="R282" s="154">
        <f>SUM(R283:R288)</f>
        <v>0</v>
      </c>
      <c r="S282" s="153"/>
      <c r="T282" s="155">
        <f>SUM(T283:T288)</f>
        <v>0</v>
      </c>
      <c r="AR282" s="149" t="s">
        <v>75</v>
      </c>
      <c r="AT282" s="156" t="s">
        <v>66</v>
      </c>
      <c r="AU282" s="156" t="s">
        <v>130</v>
      </c>
      <c r="AY282" s="149" t="s">
        <v>120</v>
      </c>
      <c r="BK282" s="157">
        <f>SUM(BK283:BK288)</f>
        <v>0</v>
      </c>
    </row>
    <row r="283" spans="2:65" s="1" customFormat="1" ht="16.5" customHeight="1">
      <c r="B283" s="132"/>
      <c r="C283" s="133" t="s">
        <v>559</v>
      </c>
      <c r="D283" s="133" t="s">
        <v>125</v>
      </c>
      <c r="E283" s="134" t="s">
        <v>560</v>
      </c>
      <c r="F283" s="135" t="s">
        <v>561</v>
      </c>
      <c r="G283" s="136" t="s">
        <v>128</v>
      </c>
      <c r="H283" s="137">
        <v>1</v>
      </c>
      <c r="I283" s="138"/>
      <c r="J283" s="139">
        <f t="shared" ref="J283:J288" si="80">ROUND(I283*H283,2)</f>
        <v>0</v>
      </c>
      <c r="K283" s="135" t="s">
        <v>1</v>
      </c>
      <c r="L283" s="27"/>
      <c r="M283" s="140" t="s">
        <v>1</v>
      </c>
      <c r="N283" s="141" t="s">
        <v>38</v>
      </c>
      <c r="O283" s="46"/>
      <c r="P283" s="142">
        <f t="shared" ref="P283:P288" si="81">O283*H283</f>
        <v>0</v>
      </c>
      <c r="Q283" s="142">
        <v>0</v>
      </c>
      <c r="R283" s="142">
        <f t="shared" ref="R283:R288" si="82">Q283*H283</f>
        <v>0</v>
      </c>
      <c r="S283" s="142">
        <v>0</v>
      </c>
      <c r="T283" s="143">
        <f t="shared" ref="T283:T288" si="83">S283*H283</f>
        <v>0</v>
      </c>
      <c r="AR283" s="13" t="s">
        <v>140</v>
      </c>
      <c r="AT283" s="13" t="s">
        <v>125</v>
      </c>
      <c r="AU283" s="13" t="s">
        <v>140</v>
      </c>
      <c r="AY283" s="13" t="s">
        <v>120</v>
      </c>
      <c r="BE283" s="144">
        <f t="shared" ref="BE283:BE288" si="84">IF(N283="základní",J283,0)</f>
        <v>0</v>
      </c>
      <c r="BF283" s="144">
        <f t="shared" ref="BF283:BF288" si="85">IF(N283="snížená",J283,0)</f>
        <v>0</v>
      </c>
      <c r="BG283" s="144">
        <f t="shared" ref="BG283:BG288" si="86">IF(N283="zákl. přenesená",J283,0)</f>
        <v>0</v>
      </c>
      <c r="BH283" s="144">
        <f t="shared" ref="BH283:BH288" si="87">IF(N283="sníž. přenesená",J283,0)</f>
        <v>0</v>
      </c>
      <c r="BI283" s="144">
        <f t="shared" ref="BI283:BI288" si="88">IF(N283="nulová",J283,0)</f>
        <v>0</v>
      </c>
      <c r="BJ283" s="13" t="s">
        <v>75</v>
      </c>
      <c r="BK283" s="144">
        <f t="shared" ref="BK283:BK288" si="89">ROUND(I283*H283,2)</f>
        <v>0</v>
      </c>
      <c r="BL283" s="13" t="s">
        <v>140</v>
      </c>
      <c r="BM283" s="13" t="s">
        <v>562</v>
      </c>
    </row>
    <row r="284" spans="2:65" s="1" customFormat="1" ht="16.5" customHeight="1">
      <c r="B284" s="132"/>
      <c r="C284" s="133" t="s">
        <v>563</v>
      </c>
      <c r="D284" s="133" t="s">
        <v>125</v>
      </c>
      <c r="E284" s="134" t="s">
        <v>564</v>
      </c>
      <c r="F284" s="135" t="s">
        <v>565</v>
      </c>
      <c r="G284" s="136" t="s">
        <v>128</v>
      </c>
      <c r="H284" s="137">
        <v>1</v>
      </c>
      <c r="I284" s="138"/>
      <c r="J284" s="139">
        <f t="shared" si="80"/>
        <v>0</v>
      </c>
      <c r="K284" s="135" t="s">
        <v>1</v>
      </c>
      <c r="L284" s="27"/>
      <c r="M284" s="140" t="s">
        <v>1</v>
      </c>
      <c r="N284" s="141" t="s">
        <v>38</v>
      </c>
      <c r="O284" s="46"/>
      <c r="P284" s="142">
        <f t="shared" si="81"/>
        <v>0</v>
      </c>
      <c r="Q284" s="142">
        <v>0</v>
      </c>
      <c r="R284" s="142">
        <f t="shared" si="82"/>
        <v>0</v>
      </c>
      <c r="S284" s="142">
        <v>0</v>
      </c>
      <c r="T284" s="143">
        <f t="shared" si="83"/>
        <v>0</v>
      </c>
      <c r="AR284" s="13" t="s">
        <v>140</v>
      </c>
      <c r="AT284" s="13" t="s">
        <v>125</v>
      </c>
      <c r="AU284" s="13" t="s">
        <v>140</v>
      </c>
      <c r="AY284" s="13" t="s">
        <v>120</v>
      </c>
      <c r="BE284" s="144">
        <f t="shared" si="84"/>
        <v>0</v>
      </c>
      <c r="BF284" s="144">
        <f t="shared" si="85"/>
        <v>0</v>
      </c>
      <c r="BG284" s="144">
        <f t="shared" si="86"/>
        <v>0</v>
      </c>
      <c r="BH284" s="144">
        <f t="shared" si="87"/>
        <v>0</v>
      </c>
      <c r="BI284" s="144">
        <f t="shared" si="88"/>
        <v>0</v>
      </c>
      <c r="BJ284" s="13" t="s">
        <v>75</v>
      </c>
      <c r="BK284" s="144">
        <f t="shared" si="89"/>
        <v>0</v>
      </c>
      <c r="BL284" s="13" t="s">
        <v>140</v>
      </c>
      <c r="BM284" s="13" t="s">
        <v>566</v>
      </c>
    </row>
    <row r="285" spans="2:65" s="1" customFormat="1" ht="16.5" customHeight="1">
      <c r="B285" s="132"/>
      <c r="C285" s="133" t="s">
        <v>567</v>
      </c>
      <c r="D285" s="133" t="s">
        <v>125</v>
      </c>
      <c r="E285" s="134" t="s">
        <v>568</v>
      </c>
      <c r="F285" s="135" t="s">
        <v>569</v>
      </c>
      <c r="G285" s="136" t="s">
        <v>128</v>
      </c>
      <c r="H285" s="137">
        <v>1</v>
      </c>
      <c r="I285" s="138"/>
      <c r="J285" s="139">
        <f t="shared" si="80"/>
        <v>0</v>
      </c>
      <c r="K285" s="135" t="s">
        <v>1</v>
      </c>
      <c r="L285" s="27"/>
      <c r="M285" s="140" t="s">
        <v>1</v>
      </c>
      <c r="N285" s="141" t="s">
        <v>38</v>
      </c>
      <c r="O285" s="46"/>
      <c r="P285" s="142">
        <f t="shared" si="81"/>
        <v>0</v>
      </c>
      <c r="Q285" s="142">
        <v>0</v>
      </c>
      <c r="R285" s="142">
        <f t="shared" si="82"/>
        <v>0</v>
      </c>
      <c r="S285" s="142">
        <v>0</v>
      </c>
      <c r="T285" s="143">
        <f t="shared" si="83"/>
        <v>0</v>
      </c>
      <c r="AR285" s="13" t="s">
        <v>140</v>
      </c>
      <c r="AT285" s="13" t="s">
        <v>125</v>
      </c>
      <c r="AU285" s="13" t="s">
        <v>140</v>
      </c>
      <c r="AY285" s="13" t="s">
        <v>120</v>
      </c>
      <c r="BE285" s="144">
        <f t="shared" si="84"/>
        <v>0</v>
      </c>
      <c r="BF285" s="144">
        <f t="shared" si="85"/>
        <v>0</v>
      </c>
      <c r="BG285" s="144">
        <f t="shared" si="86"/>
        <v>0</v>
      </c>
      <c r="BH285" s="144">
        <f t="shared" si="87"/>
        <v>0</v>
      </c>
      <c r="BI285" s="144">
        <f t="shared" si="88"/>
        <v>0</v>
      </c>
      <c r="BJ285" s="13" t="s">
        <v>75</v>
      </c>
      <c r="BK285" s="144">
        <f t="shared" si="89"/>
        <v>0</v>
      </c>
      <c r="BL285" s="13" t="s">
        <v>140</v>
      </c>
      <c r="BM285" s="13" t="s">
        <v>570</v>
      </c>
    </row>
    <row r="286" spans="2:65" s="1" customFormat="1" ht="16.5" customHeight="1">
      <c r="B286" s="132"/>
      <c r="C286" s="133" t="s">
        <v>571</v>
      </c>
      <c r="D286" s="133" t="s">
        <v>125</v>
      </c>
      <c r="E286" s="134" t="s">
        <v>572</v>
      </c>
      <c r="F286" s="135" t="s">
        <v>573</v>
      </c>
      <c r="G286" s="136" t="s">
        <v>128</v>
      </c>
      <c r="H286" s="137">
        <v>1</v>
      </c>
      <c r="I286" s="138"/>
      <c r="J286" s="139">
        <f t="shared" si="80"/>
        <v>0</v>
      </c>
      <c r="K286" s="135" t="s">
        <v>1</v>
      </c>
      <c r="L286" s="27"/>
      <c r="M286" s="140" t="s">
        <v>1</v>
      </c>
      <c r="N286" s="141" t="s">
        <v>38</v>
      </c>
      <c r="O286" s="46"/>
      <c r="P286" s="142">
        <f t="shared" si="81"/>
        <v>0</v>
      </c>
      <c r="Q286" s="142">
        <v>0</v>
      </c>
      <c r="R286" s="142">
        <f t="shared" si="82"/>
        <v>0</v>
      </c>
      <c r="S286" s="142">
        <v>0</v>
      </c>
      <c r="T286" s="143">
        <f t="shared" si="83"/>
        <v>0</v>
      </c>
      <c r="AR286" s="13" t="s">
        <v>140</v>
      </c>
      <c r="AT286" s="13" t="s">
        <v>125</v>
      </c>
      <c r="AU286" s="13" t="s">
        <v>140</v>
      </c>
      <c r="AY286" s="13" t="s">
        <v>120</v>
      </c>
      <c r="BE286" s="144">
        <f t="shared" si="84"/>
        <v>0</v>
      </c>
      <c r="BF286" s="144">
        <f t="shared" si="85"/>
        <v>0</v>
      </c>
      <c r="BG286" s="144">
        <f t="shared" si="86"/>
        <v>0</v>
      </c>
      <c r="BH286" s="144">
        <f t="shared" si="87"/>
        <v>0</v>
      </c>
      <c r="BI286" s="144">
        <f t="shared" si="88"/>
        <v>0</v>
      </c>
      <c r="BJ286" s="13" t="s">
        <v>75</v>
      </c>
      <c r="BK286" s="144">
        <f t="shared" si="89"/>
        <v>0</v>
      </c>
      <c r="BL286" s="13" t="s">
        <v>140</v>
      </c>
      <c r="BM286" s="13" t="s">
        <v>574</v>
      </c>
    </row>
    <row r="287" spans="2:65" s="1" customFormat="1" ht="16.5" customHeight="1">
      <c r="B287" s="132"/>
      <c r="C287" s="133" t="s">
        <v>575</v>
      </c>
      <c r="D287" s="133" t="s">
        <v>125</v>
      </c>
      <c r="E287" s="134" t="s">
        <v>576</v>
      </c>
      <c r="F287" s="135" t="s">
        <v>418</v>
      </c>
      <c r="G287" s="136" t="s">
        <v>128</v>
      </c>
      <c r="H287" s="137">
        <v>1</v>
      </c>
      <c r="I287" s="138"/>
      <c r="J287" s="139">
        <f t="shared" si="80"/>
        <v>0</v>
      </c>
      <c r="K287" s="135" t="s">
        <v>1</v>
      </c>
      <c r="L287" s="27"/>
      <c r="M287" s="140" t="s">
        <v>1</v>
      </c>
      <c r="N287" s="141" t="s">
        <v>38</v>
      </c>
      <c r="O287" s="46"/>
      <c r="P287" s="142">
        <f t="shared" si="81"/>
        <v>0</v>
      </c>
      <c r="Q287" s="142">
        <v>0</v>
      </c>
      <c r="R287" s="142">
        <f t="shared" si="82"/>
        <v>0</v>
      </c>
      <c r="S287" s="142">
        <v>0</v>
      </c>
      <c r="T287" s="143">
        <f t="shared" si="83"/>
        <v>0</v>
      </c>
      <c r="AR287" s="13" t="s">
        <v>140</v>
      </c>
      <c r="AT287" s="13" t="s">
        <v>125</v>
      </c>
      <c r="AU287" s="13" t="s">
        <v>140</v>
      </c>
      <c r="AY287" s="13" t="s">
        <v>120</v>
      </c>
      <c r="BE287" s="144">
        <f t="shared" si="84"/>
        <v>0</v>
      </c>
      <c r="BF287" s="144">
        <f t="shared" si="85"/>
        <v>0</v>
      </c>
      <c r="BG287" s="144">
        <f t="shared" si="86"/>
        <v>0</v>
      </c>
      <c r="BH287" s="144">
        <f t="shared" si="87"/>
        <v>0</v>
      </c>
      <c r="BI287" s="144">
        <f t="shared" si="88"/>
        <v>0</v>
      </c>
      <c r="BJ287" s="13" t="s">
        <v>75</v>
      </c>
      <c r="BK287" s="144">
        <f t="shared" si="89"/>
        <v>0</v>
      </c>
      <c r="BL287" s="13" t="s">
        <v>140</v>
      </c>
      <c r="BM287" s="13" t="s">
        <v>577</v>
      </c>
    </row>
    <row r="288" spans="2:65" s="1" customFormat="1" ht="16.5" customHeight="1">
      <c r="B288" s="132"/>
      <c r="C288" s="133" t="s">
        <v>578</v>
      </c>
      <c r="D288" s="133" t="s">
        <v>125</v>
      </c>
      <c r="E288" s="134" t="s">
        <v>579</v>
      </c>
      <c r="F288" s="135" t="s">
        <v>422</v>
      </c>
      <c r="G288" s="136" t="s">
        <v>128</v>
      </c>
      <c r="H288" s="137">
        <v>1</v>
      </c>
      <c r="I288" s="138"/>
      <c r="J288" s="139">
        <f t="shared" si="80"/>
        <v>0</v>
      </c>
      <c r="K288" s="135" t="s">
        <v>1</v>
      </c>
      <c r="L288" s="27"/>
      <c r="M288" s="140" t="s">
        <v>1</v>
      </c>
      <c r="N288" s="141" t="s">
        <v>38</v>
      </c>
      <c r="O288" s="46"/>
      <c r="P288" s="142">
        <f t="shared" si="81"/>
        <v>0</v>
      </c>
      <c r="Q288" s="142">
        <v>0</v>
      </c>
      <c r="R288" s="142">
        <f t="shared" si="82"/>
        <v>0</v>
      </c>
      <c r="S288" s="142">
        <v>0</v>
      </c>
      <c r="T288" s="143">
        <f t="shared" si="83"/>
        <v>0</v>
      </c>
      <c r="AR288" s="13" t="s">
        <v>140</v>
      </c>
      <c r="AT288" s="13" t="s">
        <v>125</v>
      </c>
      <c r="AU288" s="13" t="s">
        <v>140</v>
      </c>
      <c r="AY288" s="13" t="s">
        <v>120</v>
      </c>
      <c r="BE288" s="144">
        <f t="shared" si="84"/>
        <v>0</v>
      </c>
      <c r="BF288" s="144">
        <f t="shared" si="85"/>
        <v>0</v>
      </c>
      <c r="BG288" s="144">
        <f t="shared" si="86"/>
        <v>0</v>
      </c>
      <c r="BH288" s="144">
        <f t="shared" si="87"/>
        <v>0</v>
      </c>
      <c r="BI288" s="144">
        <f t="shared" si="88"/>
        <v>0</v>
      </c>
      <c r="BJ288" s="13" t="s">
        <v>75</v>
      </c>
      <c r="BK288" s="144">
        <f t="shared" si="89"/>
        <v>0</v>
      </c>
      <c r="BL288" s="13" t="s">
        <v>140</v>
      </c>
      <c r="BM288" s="13" t="s">
        <v>580</v>
      </c>
    </row>
    <row r="289" spans="2:65" s="11" customFormat="1" ht="20.85" customHeight="1">
      <c r="B289" s="148"/>
      <c r="D289" s="149" t="s">
        <v>66</v>
      </c>
      <c r="E289" s="149" t="s">
        <v>581</v>
      </c>
      <c r="F289" s="149" t="s">
        <v>582</v>
      </c>
      <c r="I289" s="150"/>
      <c r="J289" s="151">
        <f>BK289</f>
        <v>0</v>
      </c>
      <c r="L289" s="148"/>
      <c r="M289" s="152"/>
      <c r="N289" s="153"/>
      <c r="O289" s="153"/>
      <c r="P289" s="154">
        <f>SUM(P290:P297)</f>
        <v>0</v>
      </c>
      <c r="Q289" s="153"/>
      <c r="R289" s="154">
        <f>SUM(R290:R297)</f>
        <v>0</v>
      </c>
      <c r="S289" s="153"/>
      <c r="T289" s="155">
        <f>SUM(T290:T297)</f>
        <v>0</v>
      </c>
      <c r="AR289" s="149" t="s">
        <v>75</v>
      </c>
      <c r="AT289" s="156" t="s">
        <v>66</v>
      </c>
      <c r="AU289" s="156" t="s">
        <v>130</v>
      </c>
      <c r="AY289" s="149" t="s">
        <v>120</v>
      </c>
      <c r="BK289" s="157">
        <f>SUM(BK290:BK297)</f>
        <v>0</v>
      </c>
    </row>
    <row r="290" spans="2:65" s="1" customFormat="1" ht="16.5" customHeight="1">
      <c r="B290" s="132"/>
      <c r="C290" s="133" t="s">
        <v>583</v>
      </c>
      <c r="D290" s="133" t="s">
        <v>125</v>
      </c>
      <c r="E290" s="134" t="s">
        <v>584</v>
      </c>
      <c r="F290" s="135" t="s">
        <v>585</v>
      </c>
      <c r="G290" s="136" t="s">
        <v>128</v>
      </c>
      <c r="H290" s="137">
        <v>1</v>
      </c>
      <c r="I290" s="138"/>
      <c r="J290" s="139">
        <f t="shared" ref="J290:J297" si="90">ROUND(I290*H290,2)</f>
        <v>0</v>
      </c>
      <c r="K290" s="135" t="s">
        <v>1</v>
      </c>
      <c r="L290" s="27"/>
      <c r="M290" s="140" t="s">
        <v>1</v>
      </c>
      <c r="N290" s="141" t="s">
        <v>38</v>
      </c>
      <c r="O290" s="46"/>
      <c r="P290" s="142">
        <f t="shared" ref="P290:P297" si="91">O290*H290</f>
        <v>0</v>
      </c>
      <c r="Q290" s="142">
        <v>0</v>
      </c>
      <c r="R290" s="142">
        <f t="shared" ref="R290:R297" si="92">Q290*H290</f>
        <v>0</v>
      </c>
      <c r="S290" s="142">
        <v>0</v>
      </c>
      <c r="T290" s="143">
        <f t="shared" ref="T290:T297" si="93">S290*H290</f>
        <v>0</v>
      </c>
      <c r="AR290" s="13" t="s">
        <v>140</v>
      </c>
      <c r="AT290" s="13" t="s">
        <v>125</v>
      </c>
      <c r="AU290" s="13" t="s">
        <v>140</v>
      </c>
      <c r="AY290" s="13" t="s">
        <v>120</v>
      </c>
      <c r="BE290" s="144">
        <f t="shared" ref="BE290:BE297" si="94">IF(N290="základní",J290,0)</f>
        <v>0</v>
      </c>
      <c r="BF290" s="144">
        <f t="shared" ref="BF290:BF297" si="95">IF(N290="snížená",J290,0)</f>
        <v>0</v>
      </c>
      <c r="BG290" s="144">
        <f t="shared" ref="BG290:BG297" si="96">IF(N290="zákl. přenesená",J290,0)</f>
        <v>0</v>
      </c>
      <c r="BH290" s="144">
        <f t="shared" ref="BH290:BH297" si="97">IF(N290="sníž. přenesená",J290,0)</f>
        <v>0</v>
      </c>
      <c r="BI290" s="144">
        <f t="shared" ref="BI290:BI297" si="98">IF(N290="nulová",J290,0)</f>
        <v>0</v>
      </c>
      <c r="BJ290" s="13" t="s">
        <v>75</v>
      </c>
      <c r="BK290" s="144">
        <f t="shared" ref="BK290:BK297" si="99">ROUND(I290*H290,2)</f>
        <v>0</v>
      </c>
      <c r="BL290" s="13" t="s">
        <v>140</v>
      </c>
      <c r="BM290" s="13" t="s">
        <v>586</v>
      </c>
    </row>
    <row r="291" spans="2:65" s="1" customFormat="1" ht="16.5" customHeight="1">
      <c r="B291" s="132"/>
      <c r="C291" s="133" t="s">
        <v>587</v>
      </c>
      <c r="D291" s="133" t="s">
        <v>125</v>
      </c>
      <c r="E291" s="134" t="s">
        <v>588</v>
      </c>
      <c r="F291" s="135" t="s">
        <v>589</v>
      </c>
      <c r="G291" s="136" t="s">
        <v>128</v>
      </c>
      <c r="H291" s="137">
        <v>1</v>
      </c>
      <c r="I291" s="138"/>
      <c r="J291" s="139">
        <f t="shared" si="90"/>
        <v>0</v>
      </c>
      <c r="K291" s="135" t="s">
        <v>1</v>
      </c>
      <c r="L291" s="27"/>
      <c r="M291" s="140" t="s">
        <v>1</v>
      </c>
      <c r="N291" s="141" t="s">
        <v>38</v>
      </c>
      <c r="O291" s="46"/>
      <c r="P291" s="142">
        <f t="shared" si="91"/>
        <v>0</v>
      </c>
      <c r="Q291" s="142">
        <v>0</v>
      </c>
      <c r="R291" s="142">
        <f t="shared" si="92"/>
        <v>0</v>
      </c>
      <c r="S291" s="142">
        <v>0</v>
      </c>
      <c r="T291" s="143">
        <f t="shared" si="93"/>
        <v>0</v>
      </c>
      <c r="AR291" s="13" t="s">
        <v>140</v>
      </c>
      <c r="AT291" s="13" t="s">
        <v>125</v>
      </c>
      <c r="AU291" s="13" t="s">
        <v>140</v>
      </c>
      <c r="AY291" s="13" t="s">
        <v>120</v>
      </c>
      <c r="BE291" s="144">
        <f t="shared" si="94"/>
        <v>0</v>
      </c>
      <c r="BF291" s="144">
        <f t="shared" si="95"/>
        <v>0</v>
      </c>
      <c r="BG291" s="144">
        <f t="shared" si="96"/>
        <v>0</v>
      </c>
      <c r="BH291" s="144">
        <f t="shared" si="97"/>
        <v>0</v>
      </c>
      <c r="BI291" s="144">
        <f t="shared" si="98"/>
        <v>0</v>
      </c>
      <c r="BJ291" s="13" t="s">
        <v>75</v>
      </c>
      <c r="BK291" s="144">
        <f t="shared" si="99"/>
        <v>0</v>
      </c>
      <c r="BL291" s="13" t="s">
        <v>140</v>
      </c>
      <c r="BM291" s="13" t="s">
        <v>590</v>
      </c>
    </row>
    <row r="292" spans="2:65" s="1" customFormat="1" ht="16.5" customHeight="1">
      <c r="B292" s="132"/>
      <c r="C292" s="133" t="s">
        <v>591</v>
      </c>
      <c r="D292" s="133" t="s">
        <v>125</v>
      </c>
      <c r="E292" s="134" t="s">
        <v>592</v>
      </c>
      <c r="F292" s="135" t="s">
        <v>593</v>
      </c>
      <c r="G292" s="136" t="s">
        <v>128</v>
      </c>
      <c r="H292" s="137">
        <v>1</v>
      </c>
      <c r="I292" s="138"/>
      <c r="J292" s="139">
        <f t="shared" si="90"/>
        <v>0</v>
      </c>
      <c r="K292" s="135" t="s">
        <v>1</v>
      </c>
      <c r="L292" s="27"/>
      <c r="M292" s="140" t="s">
        <v>1</v>
      </c>
      <c r="N292" s="141" t="s">
        <v>38</v>
      </c>
      <c r="O292" s="46"/>
      <c r="P292" s="142">
        <f t="shared" si="91"/>
        <v>0</v>
      </c>
      <c r="Q292" s="142">
        <v>0</v>
      </c>
      <c r="R292" s="142">
        <f t="shared" si="92"/>
        <v>0</v>
      </c>
      <c r="S292" s="142">
        <v>0</v>
      </c>
      <c r="T292" s="143">
        <f t="shared" si="93"/>
        <v>0</v>
      </c>
      <c r="AR292" s="13" t="s">
        <v>140</v>
      </c>
      <c r="AT292" s="13" t="s">
        <v>125</v>
      </c>
      <c r="AU292" s="13" t="s">
        <v>140</v>
      </c>
      <c r="AY292" s="13" t="s">
        <v>120</v>
      </c>
      <c r="BE292" s="144">
        <f t="shared" si="94"/>
        <v>0</v>
      </c>
      <c r="BF292" s="144">
        <f t="shared" si="95"/>
        <v>0</v>
      </c>
      <c r="BG292" s="144">
        <f t="shared" si="96"/>
        <v>0</v>
      </c>
      <c r="BH292" s="144">
        <f t="shared" si="97"/>
        <v>0</v>
      </c>
      <c r="BI292" s="144">
        <f t="shared" si="98"/>
        <v>0</v>
      </c>
      <c r="BJ292" s="13" t="s">
        <v>75</v>
      </c>
      <c r="BK292" s="144">
        <f t="shared" si="99"/>
        <v>0</v>
      </c>
      <c r="BL292" s="13" t="s">
        <v>140</v>
      </c>
      <c r="BM292" s="13" t="s">
        <v>594</v>
      </c>
    </row>
    <row r="293" spans="2:65" s="1" customFormat="1" ht="16.5" customHeight="1">
      <c r="B293" s="132"/>
      <c r="C293" s="133" t="s">
        <v>595</v>
      </c>
      <c r="D293" s="133" t="s">
        <v>125</v>
      </c>
      <c r="E293" s="134" t="s">
        <v>596</v>
      </c>
      <c r="F293" s="135" t="s">
        <v>597</v>
      </c>
      <c r="G293" s="136" t="s">
        <v>128</v>
      </c>
      <c r="H293" s="137">
        <v>1</v>
      </c>
      <c r="I293" s="138"/>
      <c r="J293" s="139">
        <f t="shared" si="90"/>
        <v>0</v>
      </c>
      <c r="K293" s="135" t="s">
        <v>1</v>
      </c>
      <c r="L293" s="27"/>
      <c r="M293" s="140" t="s">
        <v>1</v>
      </c>
      <c r="N293" s="141" t="s">
        <v>38</v>
      </c>
      <c r="O293" s="46"/>
      <c r="P293" s="142">
        <f t="shared" si="91"/>
        <v>0</v>
      </c>
      <c r="Q293" s="142">
        <v>0</v>
      </c>
      <c r="R293" s="142">
        <f t="shared" si="92"/>
        <v>0</v>
      </c>
      <c r="S293" s="142">
        <v>0</v>
      </c>
      <c r="T293" s="143">
        <f t="shared" si="93"/>
        <v>0</v>
      </c>
      <c r="AR293" s="13" t="s">
        <v>140</v>
      </c>
      <c r="AT293" s="13" t="s">
        <v>125</v>
      </c>
      <c r="AU293" s="13" t="s">
        <v>140</v>
      </c>
      <c r="AY293" s="13" t="s">
        <v>120</v>
      </c>
      <c r="BE293" s="144">
        <f t="shared" si="94"/>
        <v>0</v>
      </c>
      <c r="BF293" s="144">
        <f t="shared" si="95"/>
        <v>0</v>
      </c>
      <c r="BG293" s="144">
        <f t="shared" si="96"/>
        <v>0</v>
      </c>
      <c r="BH293" s="144">
        <f t="shared" si="97"/>
        <v>0</v>
      </c>
      <c r="BI293" s="144">
        <f t="shared" si="98"/>
        <v>0</v>
      </c>
      <c r="BJ293" s="13" t="s">
        <v>75</v>
      </c>
      <c r="BK293" s="144">
        <f t="shared" si="99"/>
        <v>0</v>
      </c>
      <c r="BL293" s="13" t="s">
        <v>140</v>
      </c>
      <c r="BM293" s="13" t="s">
        <v>598</v>
      </c>
    </row>
    <row r="294" spans="2:65" s="1" customFormat="1" ht="16.5" customHeight="1">
      <c r="B294" s="132"/>
      <c r="C294" s="133" t="s">
        <v>599</v>
      </c>
      <c r="D294" s="133" t="s">
        <v>125</v>
      </c>
      <c r="E294" s="134" t="s">
        <v>600</v>
      </c>
      <c r="F294" s="135" t="s">
        <v>601</v>
      </c>
      <c r="G294" s="136" t="s">
        <v>128</v>
      </c>
      <c r="H294" s="137">
        <v>1</v>
      </c>
      <c r="I294" s="138"/>
      <c r="J294" s="139">
        <f t="shared" si="90"/>
        <v>0</v>
      </c>
      <c r="K294" s="135" t="s">
        <v>1</v>
      </c>
      <c r="L294" s="27"/>
      <c r="M294" s="140" t="s">
        <v>1</v>
      </c>
      <c r="N294" s="141" t="s">
        <v>38</v>
      </c>
      <c r="O294" s="46"/>
      <c r="P294" s="142">
        <f t="shared" si="91"/>
        <v>0</v>
      </c>
      <c r="Q294" s="142">
        <v>0</v>
      </c>
      <c r="R294" s="142">
        <f t="shared" si="92"/>
        <v>0</v>
      </c>
      <c r="S294" s="142">
        <v>0</v>
      </c>
      <c r="T294" s="143">
        <f t="shared" si="93"/>
        <v>0</v>
      </c>
      <c r="AR294" s="13" t="s">
        <v>140</v>
      </c>
      <c r="AT294" s="13" t="s">
        <v>125</v>
      </c>
      <c r="AU294" s="13" t="s">
        <v>140</v>
      </c>
      <c r="AY294" s="13" t="s">
        <v>120</v>
      </c>
      <c r="BE294" s="144">
        <f t="shared" si="94"/>
        <v>0</v>
      </c>
      <c r="BF294" s="144">
        <f t="shared" si="95"/>
        <v>0</v>
      </c>
      <c r="BG294" s="144">
        <f t="shared" si="96"/>
        <v>0</v>
      </c>
      <c r="BH294" s="144">
        <f t="shared" si="97"/>
        <v>0</v>
      </c>
      <c r="BI294" s="144">
        <f t="shared" si="98"/>
        <v>0</v>
      </c>
      <c r="BJ294" s="13" t="s">
        <v>75</v>
      </c>
      <c r="BK294" s="144">
        <f t="shared" si="99"/>
        <v>0</v>
      </c>
      <c r="BL294" s="13" t="s">
        <v>140</v>
      </c>
      <c r="BM294" s="13" t="s">
        <v>602</v>
      </c>
    </row>
    <row r="295" spans="2:65" s="1" customFormat="1" ht="16.5" customHeight="1">
      <c r="B295" s="132"/>
      <c r="C295" s="133" t="s">
        <v>603</v>
      </c>
      <c r="D295" s="133" t="s">
        <v>125</v>
      </c>
      <c r="E295" s="134" t="s">
        <v>604</v>
      </c>
      <c r="F295" s="135" t="s">
        <v>605</v>
      </c>
      <c r="G295" s="136" t="s">
        <v>128</v>
      </c>
      <c r="H295" s="137">
        <v>1</v>
      </c>
      <c r="I295" s="138"/>
      <c r="J295" s="139">
        <f t="shared" si="90"/>
        <v>0</v>
      </c>
      <c r="K295" s="135" t="s">
        <v>1</v>
      </c>
      <c r="L295" s="27"/>
      <c r="M295" s="140" t="s">
        <v>1</v>
      </c>
      <c r="N295" s="141" t="s">
        <v>38</v>
      </c>
      <c r="O295" s="46"/>
      <c r="P295" s="142">
        <f t="shared" si="91"/>
        <v>0</v>
      </c>
      <c r="Q295" s="142">
        <v>0</v>
      </c>
      <c r="R295" s="142">
        <f t="shared" si="92"/>
        <v>0</v>
      </c>
      <c r="S295" s="142">
        <v>0</v>
      </c>
      <c r="T295" s="143">
        <f t="shared" si="93"/>
        <v>0</v>
      </c>
      <c r="AR295" s="13" t="s">
        <v>140</v>
      </c>
      <c r="AT295" s="13" t="s">
        <v>125</v>
      </c>
      <c r="AU295" s="13" t="s">
        <v>140</v>
      </c>
      <c r="AY295" s="13" t="s">
        <v>120</v>
      </c>
      <c r="BE295" s="144">
        <f t="shared" si="94"/>
        <v>0</v>
      </c>
      <c r="BF295" s="144">
        <f t="shared" si="95"/>
        <v>0</v>
      </c>
      <c r="BG295" s="144">
        <f t="shared" si="96"/>
        <v>0</v>
      </c>
      <c r="BH295" s="144">
        <f t="shared" si="97"/>
        <v>0</v>
      </c>
      <c r="BI295" s="144">
        <f t="shared" si="98"/>
        <v>0</v>
      </c>
      <c r="BJ295" s="13" t="s">
        <v>75</v>
      </c>
      <c r="BK295" s="144">
        <f t="shared" si="99"/>
        <v>0</v>
      </c>
      <c r="BL295" s="13" t="s">
        <v>140</v>
      </c>
      <c r="BM295" s="13" t="s">
        <v>606</v>
      </c>
    </row>
    <row r="296" spans="2:65" s="1" customFormat="1" ht="16.5" customHeight="1">
      <c r="B296" s="132"/>
      <c r="C296" s="133" t="s">
        <v>607</v>
      </c>
      <c r="D296" s="133" t="s">
        <v>125</v>
      </c>
      <c r="E296" s="134" t="s">
        <v>608</v>
      </c>
      <c r="F296" s="135" t="s">
        <v>418</v>
      </c>
      <c r="G296" s="136" t="s">
        <v>128</v>
      </c>
      <c r="H296" s="137">
        <v>1</v>
      </c>
      <c r="I296" s="138"/>
      <c r="J296" s="139">
        <f t="shared" si="90"/>
        <v>0</v>
      </c>
      <c r="K296" s="135" t="s">
        <v>1</v>
      </c>
      <c r="L296" s="27"/>
      <c r="M296" s="140" t="s">
        <v>1</v>
      </c>
      <c r="N296" s="141" t="s">
        <v>38</v>
      </c>
      <c r="O296" s="46"/>
      <c r="P296" s="142">
        <f t="shared" si="91"/>
        <v>0</v>
      </c>
      <c r="Q296" s="142">
        <v>0</v>
      </c>
      <c r="R296" s="142">
        <f t="shared" si="92"/>
        <v>0</v>
      </c>
      <c r="S296" s="142">
        <v>0</v>
      </c>
      <c r="T296" s="143">
        <f t="shared" si="93"/>
        <v>0</v>
      </c>
      <c r="AR296" s="13" t="s">
        <v>140</v>
      </c>
      <c r="AT296" s="13" t="s">
        <v>125</v>
      </c>
      <c r="AU296" s="13" t="s">
        <v>140</v>
      </c>
      <c r="AY296" s="13" t="s">
        <v>120</v>
      </c>
      <c r="BE296" s="144">
        <f t="shared" si="94"/>
        <v>0</v>
      </c>
      <c r="BF296" s="144">
        <f t="shared" si="95"/>
        <v>0</v>
      </c>
      <c r="BG296" s="144">
        <f t="shared" si="96"/>
        <v>0</v>
      </c>
      <c r="BH296" s="144">
        <f t="shared" si="97"/>
        <v>0</v>
      </c>
      <c r="BI296" s="144">
        <f t="shared" si="98"/>
        <v>0</v>
      </c>
      <c r="BJ296" s="13" t="s">
        <v>75</v>
      </c>
      <c r="BK296" s="144">
        <f t="shared" si="99"/>
        <v>0</v>
      </c>
      <c r="BL296" s="13" t="s">
        <v>140</v>
      </c>
      <c r="BM296" s="13" t="s">
        <v>609</v>
      </c>
    </row>
    <row r="297" spans="2:65" s="1" customFormat="1" ht="16.5" customHeight="1">
      <c r="B297" s="132"/>
      <c r="C297" s="133" t="s">
        <v>610</v>
      </c>
      <c r="D297" s="133" t="s">
        <v>125</v>
      </c>
      <c r="E297" s="134" t="s">
        <v>611</v>
      </c>
      <c r="F297" s="135" t="s">
        <v>422</v>
      </c>
      <c r="G297" s="136" t="s">
        <v>128</v>
      </c>
      <c r="H297" s="137">
        <v>1</v>
      </c>
      <c r="I297" s="138"/>
      <c r="J297" s="139">
        <f t="shared" si="90"/>
        <v>0</v>
      </c>
      <c r="K297" s="135" t="s">
        <v>1</v>
      </c>
      <c r="L297" s="27"/>
      <c r="M297" s="140" t="s">
        <v>1</v>
      </c>
      <c r="N297" s="141" t="s">
        <v>38</v>
      </c>
      <c r="O297" s="46"/>
      <c r="P297" s="142">
        <f t="shared" si="91"/>
        <v>0</v>
      </c>
      <c r="Q297" s="142">
        <v>0</v>
      </c>
      <c r="R297" s="142">
        <f t="shared" si="92"/>
        <v>0</v>
      </c>
      <c r="S297" s="142">
        <v>0</v>
      </c>
      <c r="T297" s="143">
        <f t="shared" si="93"/>
        <v>0</v>
      </c>
      <c r="AR297" s="13" t="s">
        <v>140</v>
      </c>
      <c r="AT297" s="13" t="s">
        <v>125</v>
      </c>
      <c r="AU297" s="13" t="s">
        <v>140</v>
      </c>
      <c r="AY297" s="13" t="s">
        <v>120</v>
      </c>
      <c r="BE297" s="144">
        <f t="shared" si="94"/>
        <v>0</v>
      </c>
      <c r="BF297" s="144">
        <f t="shared" si="95"/>
        <v>0</v>
      </c>
      <c r="BG297" s="144">
        <f t="shared" si="96"/>
        <v>0</v>
      </c>
      <c r="BH297" s="144">
        <f t="shared" si="97"/>
        <v>0</v>
      </c>
      <c r="BI297" s="144">
        <f t="shared" si="98"/>
        <v>0</v>
      </c>
      <c r="BJ297" s="13" t="s">
        <v>75</v>
      </c>
      <c r="BK297" s="144">
        <f t="shared" si="99"/>
        <v>0</v>
      </c>
      <c r="BL297" s="13" t="s">
        <v>140</v>
      </c>
      <c r="BM297" s="13" t="s">
        <v>612</v>
      </c>
    </row>
    <row r="298" spans="2:65" s="11" customFormat="1" ht="20.85" customHeight="1">
      <c r="B298" s="148"/>
      <c r="D298" s="149" t="s">
        <v>66</v>
      </c>
      <c r="E298" s="149" t="s">
        <v>613</v>
      </c>
      <c r="F298" s="149" t="s">
        <v>614</v>
      </c>
      <c r="I298" s="150"/>
      <c r="J298" s="151">
        <f>BK298</f>
        <v>0</v>
      </c>
      <c r="L298" s="148"/>
      <c r="M298" s="152"/>
      <c r="N298" s="153"/>
      <c r="O298" s="153"/>
      <c r="P298" s="154">
        <f>SUM(P299:P306)</f>
        <v>0</v>
      </c>
      <c r="Q298" s="153"/>
      <c r="R298" s="154">
        <f>SUM(R299:R306)</f>
        <v>0</v>
      </c>
      <c r="S298" s="153"/>
      <c r="T298" s="155">
        <f>SUM(T299:T306)</f>
        <v>0</v>
      </c>
      <c r="AR298" s="149" t="s">
        <v>75</v>
      </c>
      <c r="AT298" s="156" t="s">
        <v>66</v>
      </c>
      <c r="AU298" s="156" t="s">
        <v>130</v>
      </c>
      <c r="AY298" s="149" t="s">
        <v>120</v>
      </c>
      <c r="BK298" s="157">
        <f>SUM(BK299:BK306)</f>
        <v>0</v>
      </c>
    </row>
    <row r="299" spans="2:65" s="1" customFormat="1" ht="16.5" customHeight="1">
      <c r="B299" s="132"/>
      <c r="C299" s="133" t="s">
        <v>615</v>
      </c>
      <c r="D299" s="133" t="s">
        <v>125</v>
      </c>
      <c r="E299" s="134" t="s">
        <v>616</v>
      </c>
      <c r="F299" s="135" t="s">
        <v>585</v>
      </c>
      <c r="G299" s="136" t="s">
        <v>128</v>
      </c>
      <c r="H299" s="137">
        <v>1</v>
      </c>
      <c r="I299" s="138"/>
      <c r="J299" s="139">
        <f t="shared" ref="J299:J306" si="100">ROUND(I299*H299,2)</f>
        <v>0</v>
      </c>
      <c r="K299" s="135" t="s">
        <v>1</v>
      </c>
      <c r="L299" s="27"/>
      <c r="M299" s="140" t="s">
        <v>1</v>
      </c>
      <c r="N299" s="141" t="s">
        <v>38</v>
      </c>
      <c r="O299" s="46"/>
      <c r="P299" s="142">
        <f t="shared" ref="P299:P306" si="101">O299*H299</f>
        <v>0</v>
      </c>
      <c r="Q299" s="142">
        <v>0</v>
      </c>
      <c r="R299" s="142">
        <f t="shared" ref="R299:R306" si="102">Q299*H299</f>
        <v>0</v>
      </c>
      <c r="S299" s="142">
        <v>0</v>
      </c>
      <c r="T299" s="143">
        <f t="shared" ref="T299:T306" si="103">S299*H299</f>
        <v>0</v>
      </c>
      <c r="AR299" s="13" t="s">
        <v>140</v>
      </c>
      <c r="AT299" s="13" t="s">
        <v>125</v>
      </c>
      <c r="AU299" s="13" t="s">
        <v>140</v>
      </c>
      <c r="AY299" s="13" t="s">
        <v>120</v>
      </c>
      <c r="BE299" s="144">
        <f t="shared" ref="BE299:BE306" si="104">IF(N299="základní",J299,0)</f>
        <v>0</v>
      </c>
      <c r="BF299" s="144">
        <f t="shared" ref="BF299:BF306" si="105">IF(N299="snížená",J299,0)</f>
        <v>0</v>
      </c>
      <c r="BG299" s="144">
        <f t="shared" ref="BG299:BG306" si="106">IF(N299="zákl. přenesená",J299,0)</f>
        <v>0</v>
      </c>
      <c r="BH299" s="144">
        <f t="shared" ref="BH299:BH306" si="107">IF(N299="sníž. přenesená",J299,0)</f>
        <v>0</v>
      </c>
      <c r="BI299" s="144">
        <f t="shared" ref="BI299:BI306" si="108">IF(N299="nulová",J299,0)</f>
        <v>0</v>
      </c>
      <c r="BJ299" s="13" t="s">
        <v>75</v>
      </c>
      <c r="BK299" s="144">
        <f t="shared" ref="BK299:BK306" si="109">ROUND(I299*H299,2)</f>
        <v>0</v>
      </c>
      <c r="BL299" s="13" t="s">
        <v>140</v>
      </c>
      <c r="BM299" s="13" t="s">
        <v>617</v>
      </c>
    </row>
    <row r="300" spans="2:65" s="1" customFormat="1" ht="16.5" customHeight="1">
      <c r="B300" s="132"/>
      <c r="C300" s="133" t="s">
        <v>618</v>
      </c>
      <c r="D300" s="133" t="s">
        <v>125</v>
      </c>
      <c r="E300" s="134" t="s">
        <v>619</v>
      </c>
      <c r="F300" s="135" t="s">
        <v>589</v>
      </c>
      <c r="G300" s="136" t="s">
        <v>128</v>
      </c>
      <c r="H300" s="137">
        <v>1</v>
      </c>
      <c r="I300" s="138"/>
      <c r="J300" s="139">
        <f t="shared" si="100"/>
        <v>0</v>
      </c>
      <c r="K300" s="135" t="s">
        <v>1</v>
      </c>
      <c r="L300" s="27"/>
      <c r="M300" s="140" t="s">
        <v>1</v>
      </c>
      <c r="N300" s="141" t="s">
        <v>38</v>
      </c>
      <c r="O300" s="46"/>
      <c r="P300" s="142">
        <f t="shared" si="101"/>
        <v>0</v>
      </c>
      <c r="Q300" s="142">
        <v>0</v>
      </c>
      <c r="R300" s="142">
        <f t="shared" si="102"/>
        <v>0</v>
      </c>
      <c r="S300" s="142">
        <v>0</v>
      </c>
      <c r="T300" s="143">
        <f t="shared" si="103"/>
        <v>0</v>
      </c>
      <c r="AR300" s="13" t="s">
        <v>140</v>
      </c>
      <c r="AT300" s="13" t="s">
        <v>125</v>
      </c>
      <c r="AU300" s="13" t="s">
        <v>140</v>
      </c>
      <c r="AY300" s="13" t="s">
        <v>120</v>
      </c>
      <c r="BE300" s="144">
        <f t="shared" si="104"/>
        <v>0</v>
      </c>
      <c r="BF300" s="144">
        <f t="shared" si="105"/>
        <v>0</v>
      </c>
      <c r="BG300" s="144">
        <f t="shared" si="106"/>
        <v>0</v>
      </c>
      <c r="BH300" s="144">
        <f t="shared" si="107"/>
        <v>0</v>
      </c>
      <c r="BI300" s="144">
        <f t="shared" si="108"/>
        <v>0</v>
      </c>
      <c r="BJ300" s="13" t="s">
        <v>75</v>
      </c>
      <c r="BK300" s="144">
        <f t="shared" si="109"/>
        <v>0</v>
      </c>
      <c r="BL300" s="13" t="s">
        <v>140</v>
      </c>
      <c r="BM300" s="13" t="s">
        <v>620</v>
      </c>
    </row>
    <row r="301" spans="2:65" s="1" customFormat="1" ht="16.5" customHeight="1">
      <c r="B301" s="132"/>
      <c r="C301" s="133" t="s">
        <v>621</v>
      </c>
      <c r="D301" s="133" t="s">
        <v>125</v>
      </c>
      <c r="E301" s="134" t="s">
        <v>622</v>
      </c>
      <c r="F301" s="135" t="s">
        <v>593</v>
      </c>
      <c r="G301" s="136" t="s">
        <v>128</v>
      </c>
      <c r="H301" s="137">
        <v>1</v>
      </c>
      <c r="I301" s="138"/>
      <c r="J301" s="139">
        <f t="shared" si="100"/>
        <v>0</v>
      </c>
      <c r="K301" s="135" t="s">
        <v>1</v>
      </c>
      <c r="L301" s="27"/>
      <c r="M301" s="140" t="s">
        <v>1</v>
      </c>
      <c r="N301" s="141" t="s">
        <v>38</v>
      </c>
      <c r="O301" s="46"/>
      <c r="P301" s="142">
        <f t="shared" si="101"/>
        <v>0</v>
      </c>
      <c r="Q301" s="142">
        <v>0</v>
      </c>
      <c r="R301" s="142">
        <f t="shared" si="102"/>
        <v>0</v>
      </c>
      <c r="S301" s="142">
        <v>0</v>
      </c>
      <c r="T301" s="143">
        <f t="shared" si="103"/>
        <v>0</v>
      </c>
      <c r="AR301" s="13" t="s">
        <v>140</v>
      </c>
      <c r="AT301" s="13" t="s">
        <v>125</v>
      </c>
      <c r="AU301" s="13" t="s">
        <v>140</v>
      </c>
      <c r="AY301" s="13" t="s">
        <v>120</v>
      </c>
      <c r="BE301" s="144">
        <f t="shared" si="104"/>
        <v>0</v>
      </c>
      <c r="BF301" s="144">
        <f t="shared" si="105"/>
        <v>0</v>
      </c>
      <c r="BG301" s="144">
        <f t="shared" si="106"/>
        <v>0</v>
      </c>
      <c r="BH301" s="144">
        <f t="shared" si="107"/>
        <v>0</v>
      </c>
      <c r="BI301" s="144">
        <f t="shared" si="108"/>
        <v>0</v>
      </c>
      <c r="BJ301" s="13" t="s">
        <v>75</v>
      </c>
      <c r="BK301" s="144">
        <f t="shared" si="109"/>
        <v>0</v>
      </c>
      <c r="BL301" s="13" t="s">
        <v>140</v>
      </c>
      <c r="BM301" s="13" t="s">
        <v>623</v>
      </c>
    </row>
    <row r="302" spans="2:65" s="1" customFormat="1" ht="16.5" customHeight="1">
      <c r="B302" s="132"/>
      <c r="C302" s="133" t="s">
        <v>624</v>
      </c>
      <c r="D302" s="133" t="s">
        <v>125</v>
      </c>
      <c r="E302" s="134" t="s">
        <v>625</v>
      </c>
      <c r="F302" s="135" t="s">
        <v>597</v>
      </c>
      <c r="G302" s="136" t="s">
        <v>128</v>
      </c>
      <c r="H302" s="137">
        <v>1</v>
      </c>
      <c r="I302" s="138"/>
      <c r="J302" s="139">
        <f t="shared" si="100"/>
        <v>0</v>
      </c>
      <c r="K302" s="135" t="s">
        <v>1</v>
      </c>
      <c r="L302" s="27"/>
      <c r="M302" s="140" t="s">
        <v>1</v>
      </c>
      <c r="N302" s="141" t="s">
        <v>38</v>
      </c>
      <c r="O302" s="46"/>
      <c r="P302" s="142">
        <f t="shared" si="101"/>
        <v>0</v>
      </c>
      <c r="Q302" s="142">
        <v>0</v>
      </c>
      <c r="R302" s="142">
        <f t="shared" si="102"/>
        <v>0</v>
      </c>
      <c r="S302" s="142">
        <v>0</v>
      </c>
      <c r="T302" s="143">
        <f t="shared" si="103"/>
        <v>0</v>
      </c>
      <c r="AR302" s="13" t="s">
        <v>140</v>
      </c>
      <c r="AT302" s="13" t="s">
        <v>125</v>
      </c>
      <c r="AU302" s="13" t="s">
        <v>140</v>
      </c>
      <c r="AY302" s="13" t="s">
        <v>120</v>
      </c>
      <c r="BE302" s="144">
        <f t="shared" si="104"/>
        <v>0</v>
      </c>
      <c r="BF302" s="144">
        <f t="shared" si="105"/>
        <v>0</v>
      </c>
      <c r="BG302" s="144">
        <f t="shared" si="106"/>
        <v>0</v>
      </c>
      <c r="BH302" s="144">
        <f t="shared" si="107"/>
        <v>0</v>
      </c>
      <c r="BI302" s="144">
        <f t="shared" si="108"/>
        <v>0</v>
      </c>
      <c r="BJ302" s="13" t="s">
        <v>75</v>
      </c>
      <c r="BK302" s="144">
        <f t="shared" si="109"/>
        <v>0</v>
      </c>
      <c r="BL302" s="13" t="s">
        <v>140</v>
      </c>
      <c r="BM302" s="13" t="s">
        <v>626</v>
      </c>
    </row>
    <row r="303" spans="2:65" s="1" customFormat="1" ht="16.5" customHeight="1">
      <c r="B303" s="132"/>
      <c r="C303" s="133" t="s">
        <v>627</v>
      </c>
      <c r="D303" s="133" t="s">
        <v>125</v>
      </c>
      <c r="E303" s="134" t="s">
        <v>628</v>
      </c>
      <c r="F303" s="135" t="s">
        <v>601</v>
      </c>
      <c r="G303" s="136" t="s">
        <v>128</v>
      </c>
      <c r="H303" s="137">
        <v>1</v>
      </c>
      <c r="I303" s="138"/>
      <c r="J303" s="139">
        <f t="shared" si="100"/>
        <v>0</v>
      </c>
      <c r="K303" s="135" t="s">
        <v>1</v>
      </c>
      <c r="L303" s="27"/>
      <c r="M303" s="140" t="s">
        <v>1</v>
      </c>
      <c r="N303" s="141" t="s">
        <v>38</v>
      </c>
      <c r="O303" s="46"/>
      <c r="P303" s="142">
        <f t="shared" si="101"/>
        <v>0</v>
      </c>
      <c r="Q303" s="142">
        <v>0</v>
      </c>
      <c r="R303" s="142">
        <f t="shared" si="102"/>
        <v>0</v>
      </c>
      <c r="S303" s="142">
        <v>0</v>
      </c>
      <c r="T303" s="143">
        <f t="shared" si="103"/>
        <v>0</v>
      </c>
      <c r="AR303" s="13" t="s">
        <v>140</v>
      </c>
      <c r="AT303" s="13" t="s">
        <v>125</v>
      </c>
      <c r="AU303" s="13" t="s">
        <v>140</v>
      </c>
      <c r="AY303" s="13" t="s">
        <v>120</v>
      </c>
      <c r="BE303" s="144">
        <f t="shared" si="104"/>
        <v>0</v>
      </c>
      <c r="BF303" s="144">
        <f t="shared" si="105"/>
        <v>0</v>
      </c>
      <c r="BG303" s="144">
        <f t="shared" si="106"/>
        <v>0</v>
      </c>
      <c r="BH303" s="144">
        <f t="shared" si="107"/>
        <v>0</v>
      </c>
      <c r="BI303" s="144">
        <f t="shared" si="108"/>
        <v>0</v>
      </c>
      <c r="BJ303" s="13" t="s">
        <v>75</v>
      </c>
      <c r="BK303" s="144">
        <f t="shared" si="109"/>
        <v>0</v>
      </c>
      <c r="BL303" s="13" t="s">
        <v>140</v>
      </c>
      <c r="BM303" s="13" t="s">
        <v>629</v>
      </c>
    </row>
    <row r="304" spans="2:65" s="1" customFormat="1" ht="16.5" customHeight="1">
      <c r="B304" s="132"/>
      <c r="C304" s="133" t="s">
        <v>630</v>
      </c>
      <c r="D304" s="133" t="s">
        <v>125</v>
      </c>
      <c r="E304" s="134" t="s">
        <v>631</v>
      </c>
      <c r="F304" s="135" t="s">
        <v>605</v>
      </c>
      <c r="G304" s="136" t="s">
        <v>128</v>
      </c>
      <c r="H304" s="137">
        <v>1</v>
      </c>
      <c r="I304" s="138"/>
      <c r="J304" s="139">
        <f t="shared" si="100"/>
        <v>0</v>
      </c>
      <c r="K304" s="135" t="s">
        <v>1</v>
      </c>
      <c r="L304" s="27"/>
      <c r="M304" s="140" t="s">
        <v>1</v>
      </c>
      <c r="N304" s="141" t="s">
        <v>38</v>
      </c>
      <c r="O304" s="46"/>
      <c r="P304" s="142">
        <f t="shared" si="101"/>
        <v>0</v>
      </c>
      <c r="Q304" s="142">
        <v>0</v>
      </c>
      <c r="R304" s="142">
        <f t="shared" si="102"/>
        <v>0</v>
      </c>
      <c r="S304" s="142">
        <v>0</v>
      </c>
      <c r="T304" s="143">
        <f t="shared" si="103"/>
        <v>0</v>
      </c>
      <c r="AR304" s="13" t="s">
        <v>140</v>
      </c>
      <c r="AT304" s="13" t="s">
        <v>125</v>
      </c>
      <c r="AU304" s="13" t="s">
        <v>140</v>
      </c>
      <c r="AY304" s="13" t="s">
        <v>120</v>
      </c>
      <c r="BE304" s="144">
        <f t="shared" si="104"/>
        <v>0</v>
      </c>
      <c r="BF304" s="144">
        <f t="shared" si="105"/>
        <v>0</v>
      </c>
      <c r="BG304" s="144">
        <f t="shared" si="106"/>
        <v>0</v>
      </c>
      <c r="BH304" s="144">
        <f t="shared" si="107"/>
        <v>0</v>
      </c>
      <c r="BI304" s="144">
        <f t="shared" si="108"/>
        <v>0</v>
      </c>
      <c r="BJ304" s="13" t="s">
        <v>75</v>
      </c>
      <c r="BK304" s="144">
        <f t="shared" si="109"/>
        <v>0</v>
      </c>
      <c r="BL304" s="13" t="s">
        <v>140</v>
      </c>
      <c r="BM304" s="13" t="s">
        <v>632</v>
      </c>
    </row>
    <row r="305" spans="2:65" s="1" customFormat="1" ht="16.5" customHeight="1">
      <c r="B305" s="132"/>
      <c r="C305" s="133" t="s">
        <v>633</v>
      </c>
      <c r="D305" s="133" t="s">
        <v>125</v>
      </c>
      <c r="E305" s="134" t="s">
        <v>634</v>
      </c>
      <c r="F305" s="135" t="s">
        <v>418</v>
      </c>
      <c r="G305" s="136" t="s">
        <v>128</v>
      </c>
      <c r="H305" s="137">
        <v>1</v>
      </c>
      <c r="I305" s="138"/>
      <c r="J305" s="139">
        <f t="shared" si="100"/>
        <v>0</v>
      </c>
      <c r="K305" s="135" t="s">
        <v>1</v>
      </c>
      <c r="L305" s="27"/>
      <c r="M305" s="140" t="s">
        <v>1</v>
      </c>
      <c r="N305" s="141" t="s">
        <v>38</v>
      </c>
      <c r="O305" s="46"/>
      <c r="P305" s="142">
        <f t="shared" si="101"/>
        <v>0</v>
      </c>
      <c r="Q305" s="142">
        <v>0</v>
      </c>
      <c r="R305" s="142">
        <f t="shared" si="102"/>
        <v>0</v>
      </c>
      <c r="S305" s="142">
        <v>0</v>
      </c>
      <c r="T305" s="143">
        <f t="shared" si="103"/>
        <v>0</v>
      </c>
      <c r="AR305" s="13" t="s">
        <v>140</v>
      </c>
      <c r="AT305" s="13" t="s">
        <v>125</v>
      </c>
      <c r="AU305" s="13" t="s">
        <v>140</v>
      </c>
      <c r="AY305" s="13" t="s">
        <v>120</v>
      </c>
      <c r="BE305" s="144">
        <f t="shared" si="104"/>
        <v>0</v>
      </c>
      <c r="BF305" s="144">
        <f t="shared" si="105"/>
        <v>0</v>
      </c>
      <c r="BG305" s="144">
        <f t="shared" si="106"/>
        <v>0</v>
      </c>
      <c r="BH305" s="144">
        <f t="shared" si="107"/>
        <v>0</v>
      </c>
      <c r="BI305" s="144">
        <f t="shared" si="108"/>
        <v>0</v>
      </c>
      <c r="BJ305" s="13" t="s">
        <v>75</v>
      </c>
      <c r="BK305" s="144">
        <f t="shared" si="109"/>
        <v>0</v>
      </c>
      <c r="BL305" s="13" t="s">
        <v>140</v>
      </c>
      <c r="BM305" s="13" t="s">
        <v>635</v>
      </c>
    </row>
    <row r="306" spans="2:65" s="1" customFormat="1" ht="16.5" customHeight="1">
      <c r="B306" s="132"/>
      <c r="C306" s="133" t="s">
        <v>636</v>
      </c>
      <c r="D306" s="133" t="s">
        <v>125</v>
      </c>
      <c r="E306" s="134" t="s">
        <v>637</v>
      </c>
      <c r="F306" s="135" t="s">
        <v>422</v>
      </c>
      <c r="G306" s="136" t="s">
        <v>128</v>
      </c>
      <c r="H306" s="137">
        <v>1</v>
      </c>
      <c r="I306" s="138"/>
      <c r="J306" s="139">
        <f t="shared" si="100"/>
        <v>0</v>
      </c>
      <c r="K306" s="135" t="s">
        <v>1</v>
      </c>
      <c r="L306" s="27"/>
      <c r="M306" s="140" t="s">
        <v>1</v>
      </c>
      <c r="N306" s="141" t="s">
        <v>38</v>
      </c>
      <c r="O306" s="46"/>
      <c r="P306" s="142">
        <f t="shared" si="101"/>
        <v>0</v>
      </c>
      <c r="Q306" s="142">
        <v>0</v>
      </c>
      <c r="R306" s="142">
        <f t="shared" si="102"/>
        <v>0</v>
      </c>
      <c r="S306" s="142">
        <v>0</v>
      </c>
      <c r="T306" s="143">
        <f t="shared" si="103"/>
        <v>0</v>
      </c>
      <c r="AR306" s="13" t="s">
        <v>140</v>
      </c>
      <c r="AT306" s="13" t="s">
        <v>125</v>
      </c>
      <c r="AU306" s="13" t="s">
        <v>140</v>
      </c>
      <c r="AY306" s="13" t="s">
        <v>120</v>
      </c>
      <c r="BE306" s="144">
        <f t="shared" si="104"/>
        <v>0</v>
      </c>
      <c r="BF306" s="144">
        <f t="shared" si="105"/>
        <v>0</v>
      </c>
      <c r="BG306" s="144">
        <f t="shared" si="106"/>
        <v>0</v>
      </c>
      <c r="BH306" s="144">
        <f t="shared" si="107"/>
        <v>0</v>
      </c>
      <c r="BI306" s="144">
        <f t="shared" si="108"/>
        <v>0</v>
      </c>
      <c r="BJ306" s="13" t="s">
        <v>75</v>
      </c>
      <c r="BK306" s="144">
        <f t="shared" si="109"/>
        <v>0</v>
      </c>
      <c r="BL306" s="13" t="s">
        <v>140</v>
      </c>
      <c r="BM306" s="13" t="s">
        <v>638</v>
      </c>
    </row>
    <row r="307" spans="2:65" s="11" customFormat="1" ht="20.85" customHeight="1">
      <c r="B307" s="148"/>
      <c r="D307" s="149" t="s">
        <v>66</v>
      </c>
      <c r="E307" s="149" t="s">
        <v>639</v>
      </c>
      <c r="F307" s="149" t="s">
        <v>640</v>
      </c>
      <c r="I307" s="150"/>
      <c r="J307" s="151">
        <f>BK307</f>
        <v>0</v>
      </c>
      <c r="L307" s="148"/>
      <c r="M307" s="152"/>
      <c r="N307" s="153"/>
      <c r="O307" s="153"/>
      <c r="P307" s="154">
        <f>SUM(P308:P315)</f>
        <v>0</v>
      </c>
      <c r="Q307" s="153"/>
      <c r="R307" s="154">
        <f>SUM(R308:R315)</f>
        <v>0</v>
      </c>
      <c r="S307" s="153"/>
      <c r="T307" s="155">
        <f>SUM(T308:T315)</f>
        <v>0</v>
      </c>
      <c r="AR307" s="149" t="s">
        <v>75</v>
      </c>
      <c r="AT307" s="156" t="s">
        <v>66</v>
      </c>
      <c r="AU307" s="156" t="s">
        <v>130</v>
      </c>
      <c r="AY307" s="149" t="s">
        <v>120</v>
      </c>
      <c r="BK307" s="157">
        <f>SUM(BK308:BK315)</f>
        <v>0</v>
      </c>
    </row>
    <row r="308" spans="2:65" s="1" customFormat="1" ht="16.5" customHeight="1">
      <c r="B308" s="132"/>
      <c r="C308" s="133" t="s">
        <v>641</v>
      </c>
      <c r="D308" s="133" t="s">
        <v>125</v>
      </c>
      <c r="E308" s="134" t="s">
        <v>642</v>
      </c>
      <c r="F308" s="135" t="s">
        <v>643</v>
      </c>
      <c r="G308" s="136" t="s">
        <v>128</v>
      </c>
      <c r="H308" s="137">
        <v>1</v>
      </c>
      <c r="I308" s="138"/>
      <c r="J308" s="139">
        <f t="shared" ref="J308:J315" si="110">ROUND(I308*H308,2)</f>
        <v>0</v>
      </c>
      <c r="K308" s="135" t="s">
        <v>1</v>
      </c>
      <c r="L308" s="27"/>
      <c r="M308" s="140" t="s">
        <v>1</v>
      </c>
      <c r="N308" s="141" t="s">
        <v>38</v>
      </c>
      <c r="O308" s="46"/>
      <c r="P308" s="142">
        <f t="shared" ref="P308:P315" si="111">O308*H308</f>
        <v>0</v>
      </c>
      <c r="Q308" s="142">
        <v>0</v>
      </c>
      <c r="R308" s="142">
        <f t="shared" ref="R308:R315" si="112">Q308*H308</f>
        <v>0</v>
      </c>
      <c r="S308" s="142">
        <v>0</v>
      </c>
      <c r="T308" s="143">
        <f t="shared" ref="T308:T315" si="113">S308*H308</f>
        <v>0</v>
      </c>
      <c r="AR308" s="13" t="s">
        <v>140</v>
      </c>
      <c r="AT308" s="13" t="s">
        <v>125</v>
      </c>
      <c r="AU308" s="13" t="s">
        <v>140</v>
      </c>
      <c r="AY308" s="13" t="s">
        <v>120</v>
      </c>
      <c r="BE308" s="144">
        <f t="shared" ref="BE308:BE315" si="114">IF(N308="základní",J308,0)</f>
        <v>0</v>
      </c>
      <c r="BF308" s="144">
        <f t="shared" ref="BF308:BF315" si="115">IF(N308="snížená",J308,0)</f>
        <v>0</v>
      </c>
      <c r="BG308" s="144">
        <f t="shared" ref="BG308:BG315" si="116">IF(N308="zákl. přenesená",J308,0)</f>
        <v>0</v>
      </c>
      <c r="BH308" s="144">
        <f t="shared" ref="BH308:BH315" si="117">IF(N308="sníž. přenesená",J308,0)</f>
        <v>0</v>
      </c>
      <c r="BI308" s="144">
        <f t="shared" ref="BI308:BI315" si="118">IF(N308="nulová",J308,0)</f>
        <v>0</v>
      </c>
      <c r="BJ308" s="13" t="s">
        <v>75</v>
      </c>
      <c r="BK308" s="144">
        <f t="shared" ref="BK308:BK315" si="119">ROUND(I308*H308,2)</f>
        <v>0</v>
      </c>
      <c r="BL308" s="13" t="s">
        <v>140</v>
      </c>
      <c r="BM308" s="13" t="s">
        <v>644</v>
      </c>
    </row>
    <row r="309" spans="2:65" s="1" customFormat="1" ht="16.5" customHeight="1">
      <c r="B309" s="132"/>
      <c r="C309" s="133" t="s">
        <v>645</v>
      </c>
      <c r="D309" s="133" t="s">
        <v>125</v>
      </c>
      <c r="E309" s="134" t="s">
        <v>646</v>
      </c>
      <c r="F309" s="135" t="s">
        <v>647</v>
      </c>
      <c r="G309" s="136" t="s">
        <v>128</v>
      </c>
      <c r="H309" s="137">
        <v>1</v>
      </c>
      <c r="I309" s="138"/>
      <c r="J309" s="139">
        <f t="shared" si="110"/>
        <v>0</v>
      </c>
      <c r="K309" s="135" t="s">
        <v>1</v>
      </c>
      <c r="L309" s="27"/>
      <c r="M309" s="140" t="s">
        <v>1</v>
      </c>
      <c r="N309" s="141" t="s">
        <v>38</v>
      </c>
      <c r="O309" s="46"/>
      <c r="P309" s="142">
        <f t="shared" si="111"/>
        <v>0</v>
      </c>
      <c r="Q309" s="142">
        <v>0</v>
      </c>
      <c r="R309" s="142">
        <f t="shared" si="112"/>
        <v>0</v>
      </c>
      <c r="S309" s="142">
        <v>0</v>
      </c>
      <c r="T309" s="143">
        <f t="shared" si="113"/>
        <v>0</v>
      </c>
      <c r="AR309" s="13" t="s">
        <v>140</v>
      </c>
      <c r="AT309" s="13" t="s">
        <v>125</v>
      </c>
      <c r="AU309" s="13" t="s">
        <v>140</v>
      </c>
      <c r="AY309" s="13" t="s">
        <v>120</v>
      </c>
      <c r="BE309" s="144">
        <f t="shared" si="114"/>
        <v>0</v>
      </c>
      <c r="BF309" s="144">
        <f t="shared" si="115"/>
        <v>0</v>
      </c>
      <c r="BG309" s="144">
        <f t="shared" si="116"/>
        <v>0</v>
      </c>
      <c r="BH309" s="144">
        <f t="shared" si="117"/>
        <v>0</v>
      </c>
      <c r="BI309" s="144">
        <f t="shared" si="118"/>
        <v>0</v>
      </c>
      <c r="BJ309" s="13" t="s">
        <v>75</v>
      </c>
      <c r="BK309" s="144">
        <f t="shared" si="119"/>
        <v>0</v>
      </c>
      <c r="BL309" s="13" t="s">
        <v>140</v>
      </c>
      <c r="BM309" s="13" t="s">
        <v>648</v>
      </c>
    </row>
    <row r="310" spans="2:65" s="1" customFormat="1" ht="16.5" customHeight="1">
      <c r="B310" s="132"/>
      <c r="C310" s="133" t="s">
        <v>649</v>
      </c>
      <c r="D310" s="133" t="s">
        <v>125</v>
      </c>
      <c r="E310" s="134" t="s">
        <v>650</v>
      </c>
      <c r="F310" s="135" t="s">
        <v>651</v>
      </c>
      <c r="G310" s="136" t="s">
        <v>128</v>
      </c>
      <c r="H310" s="137">
        <v>1</v>
      </c>
      <c r="I310" s="138"/>
      <c r="J310" s="139">
        <f t="shared" si="110"/>
        <v>0</v>
      </c>
      <c r="K310" s="135" t="s">
        <v>1</v>
      </c>
      <c r="L310" s="27"/>
      <c r="M310" s="140" t="s">
        <v>1</v>
      </c>
      <c r="N310" s="141" t="s">
        <v>38</v>
      </c>
      <c r="O310" s="46"/>
      <c r="P310" s="142">
        <f t="shared" si="111"/>
        <v>0</v>
      </c>
      <c r="Q310" s="142">
        <v>0</v>
      </c>
      <c r="R310" s="142">
        <f t="shared" si="112"/>
        <v>0</v>
      </c>
      <c r="S310" s="142">
        <v>0</v>
      </c>
      <c r="T310" s="143">
        <f t="shared" si="113"/>
        <v>0</v>
      </c>
      <c r="AR310" s="13" t="s">
        <v>140</v>
      </c>
      <c r="AT310" s="13" t="s">
        <v>125</v>
      </c>
      <c r="AU310" s="13" t="s">
        <v>140</v>
      </c>
      <c r="AY310" s="13" t="s">
        <v>120</v>
      </c>
      <c r="BE310" s="144">
        <f t="shared" si="114"/>
        <v>0</v>
      </c>
      <c r="BF310" s="144">
        <f t="shared" si="115"/>
        <v>0</v>
      </c>
      <c r="BG310" s="144">
        <f t="shared" si="116"/>
        <v>0</v>
      </c>
      <c r="BH310" s="144">
        <f t="shared" si="117"/>
        <v>0</v>
      </c>
      <c r="BI310" s="144">
        <f t="shared" si="118"/>
        <v>0</v>
      </c>
      <c r="BJ310" s="13" t="s">
        <v>75</v>
      </c>
      <c r="BK310" s="144">
        <f t="shared" si="119"/>
        <v>0</v>
      </c>
      <c r="BL310" s="13" t="s">
        <v>140</v>
      </c>
      <c r="BM310" s="13" t="s">
        <v>652</v>
      </c>
    </row>
    <row r="311" spans="2:65" s="1" customFormat="1" ht="16.5" customHeight="1">
      <c r="B311" s="132"/>
      <c r="C311" s="133" t="s">
        <v>653</v>
      </c>
      <c r="D311" s="133" t="s">
        <v>125</v>
      </c>
      <c r="E311" s="134" t="s">
        <v>654</v>
      </c>
      <c r="F311" s="135" t="s">
        <v>655</v>
      </c>
      <c r="G311" s="136" t="s">
        <v>128</v>
      </c>
      <c r="H311" s="137">
        <v>1</v>
      </c>
      <c r="I311" s="138"/>
      <c r="J311" s="139">
        <f t="shared" si="110"/>
        <v>0</v>
      </c>
      <c r="K311" s="135" t="s">
        <v>1</v>
      </c>
      <c r="L311" s="27"/>
      <c r="M311" s="140" t="s">
        <v>1</v>
      </c>
      <c r="N311" s="141" t="s">
        <v>38</v>
      </c>
      <c r="O311" s="46"/>
      <c r="P311" s="142">
        <f t="shared" si="111"/>
        <v>0</v>
      </c>
      <c r="Q311" s="142">
        <v>0</v>
      </c>
      <c r="R311" s="142">
        <f t="shared" si="112"/>
        <v>0</v>
      </c>
      <c r="S311" s="142">
        <v>0</v>
      </c>
      <c r="T311" s="143">
        <f t="shared" si="113"/>
        <v>0</v>
      </c>
      <c r="AR311" s="13" t="s">
        <v>140</v>
      </c>
      <c r="AT311" s="13" t="s">
        <v>125</v>
      </c>
      <c r="AU311" s="13" t="s">
        <v>140</v>
      </c>
      <c r="AY311" s="13" t="s">
        <v>120</v>
      </c>
      <c r="BE311" s="144">
        <f t="shared" si="114"/>
        <v>0</v>
      </c>
      <c r="BF311" s="144">
        <f t="shared" si="115"/>
        <v>0</v>
      </c>
      <c r="BG311" s="144">
        <f t="shared" si="116"/>
        <v>0</v>
      </c>
      <c r="BH311" s="144">
        <f t="shared" si="117"/>
        <v>0</v>
      </c>
      <c r="BI311" s="144">
        <f t="shared" si="118"/>
        <v>0</v>
      </c>
      <c r="BJ311" s="13" t="s">
        <v>75</v>
      </c>
      <c r="BK311" s="144">
        <f t="shared" si="119"/>
        <v>0</v>
      </c>
      <c r="BL311" s="13" t="s">
        <v>140</v>
      </c>
      <c r="BM311" s="13" t="s">
        <v>656</v>
      </c>
    </row>
    <row r="312" spans="2:65" s="1" customFormat="1" ht="16.5" customHeight="1">
      <c r="B312" s="132"/>
      <c r="C312" s="133" t="s">
        <v>657</v>
      </c>
      <c r="D312" s="133" t="s">
        <v>125</v>
      </c>
      <c r="E312" s="134" t="s">
        <v>658</v>
      </c>
      <c r="F312" s="135" t="s">
        <v>659</v>
      </c>
      <c r="G312" s="136" t="s">
        <v>128</v>
      </c>
      <c r="H312" s="137">
        <v>1</v>
      </c>
      <c r="I312" s="138"/>
      <c r="J312" s="139">
        <f t="shared" si="110"/>
        <v>0</v>
      </c>
      <c r="K312" s="135" t="s">
        <v>1</v>
      </c>
      <c r="L312" s="27"/>
      <c r="M312" s="140" t="s">
        <v>1</v>
      </c>
      <c r="N312" s="141" t="s">
        <v>38</v>
      </c>
      <c r="O312" s="46"/>
      <c r="P312" s="142">
        <f t="shared" si="111"/>
        <v>0</v>
      </c>
      <c r="Q312" s="142">
        <v>0</v>
      </c>
      <c r="R312" s="142">
        <f t="shared" si="112"/>
        <v>0</v>
      </c>
      <c r="S312" s="142">
        <v>0</v>
      </c>
      <c r="T312" s="143">
        <f t="shared" si="113"/>
        <v>0</v>
      </c>
      <c r="AR312" s="13" t="s">
        <v>140</v>
      </c>
      <c r="AT312" s="13" t="s">
        <v>125</v>
      </c>
      <c r="AU312" s="13" t="s">
        <v>140</v>
      </c>
      <c r="AY312" s="13" t="s">
        <v>120</v>
      </c>
      <c r="BE312" s="144">
        <f t="shared" si="114"/>
        <v>0</v>
      </c>
      <c r="BF312" s="144">
        <f t="shared" si="115"/>
        <v>0</v>
      </c>
      <c r="BG312" s="144">
        <f t="shared" si="116"/>
        <v>0</v>
      </c>
      <c r="BH312" s="144">
        <f t="shared" si="117"/>
        <v>0</v>
      </c>
      <c r="BI312" s="144">
        <f t="shared" si="118"/>
        <v>0</v>
      </c>
      <c r="BJ312" s="13" t="s">
        <v>75</v>
      </c>
      <c r="BK312" s="144">
        <f t="shared" si="119"/>
        <v>0</v>
      </c>
      <c r="BL312" s="13" t="s">
        <v>140</v>
      </c>
      <c r="BM312" s="13" t="s">
        <v>660</v>
      </c>
    </row>
    <row r="313" spans="2:65" s="1" customFormat="1" ht="16.5" customHeight="1">
      <c r="B313" s="132"/>
      <c r="C313" s="133" t="s">
        <v>661</v>
      </c>
      <c r="D313" s="133" t="s">
        <v>125</v>
      </c>
      <c r="E313" s="134" t="s">
        <v>662</v>
      </c>
      <c r="F313" s="135" t="s">
        <v>663</v>
      </c>
      <c r="G313" s="136" t="s">
        <v>128</v>
      </c>
      <c r="H313" s="137">
        <v>1</v>
      </c>
      <c r="I313" s="138"/>
      <c r="J313" s="139">
        <f t="shared" si="110"/>
        <v>0</v>
      </c>
      <c r="K313" s="135" t="s">
        <v>1</v>
      </c>
      <c r="L313" s="27"/>
      <c r="M313" s="140" t="s">
        <v>1</v>
      </c>
      <c r="N313" s="141" t="s">
        <v>38</v>
      </c>
      <c r="O313" s="46"/>
      <c r="P313" s="142">
        <f t="shared" si="111"/>
        <v>0</v>
      </c>
      <c r="Q313" s="142">
        <v>0</v>
      </c>
      <c r="R313" s="142">
        <f t="shared" si="112"/>
        <v>0</v>
      </c>
      <c r="S313" s="142">
        <v>0</v>
      </c>
      <c r="T313" s="143">
        <f t="shared" si="113"/>
        <v>0</v>
      </c>
      <c r="AR313" s="13" t="s">
        <v>140</v>
      </c>
      <c r="AT313" s="13" t="s">
        <v>125</v>
      </c>
      <c r="AU313" s="13" t="s">
        <v>140</v>
      </c>
      <c r="AY313" s="13" t="s">
        <v>120</v>
      </c>
      <c r="BE313" s="144">
        <f t="shared" si="114"/>
        <v>0</v>
      </c>
      <c r="BF313" s="144">
        <f t="shared" si="115"/>
        <v>0</v>
      </c>
      <c r="BG313" s="144">
        <f t="shared" si="116"/>
        <v>0</v>
      </c>
      <c r="BH313" s="144">
        <f t="shared" si="117"/>
        <v>0</v>
      </c>
      <c r="BI313" s="144">
        <f t="shared" si="118"/>
        <v>0</v>
      </c>
      <c r="BJ313" s="13" t="s">
        <v>75</v>
      </c>
      <c r="BK313" s="144">
        <f t="shared" si="119"/>
        <v>0</v>
      </c>
      <c r="BL313" s="13" t="s">
        <v>140</v>
      </c>
      <c r="BM313" s="13" t="s">
        <v>664</v>
      </c>
    </row>
    <row r="314" spans="2:65" s="1" customFormat="1" ht="16.5" customHeight="1">
      <c r="B314" s="132"/>
      <c r="C314" s="133" t="s">
        <v>665</v>
      </c>
      <c r="D314" s="133" t="s">
        <v>125</v>
      </c>
      <c r="E314" s="134" t="s">
        <v>666</v>
      </c>
      <c r="F314" s="135" t="s">
        <v>418</v>
      </c>
      <c r="G314" s="136" t="s">
        <v>128</v>
      </c>
      <c r="H314" s="137">
        <v>1</v>
      </c>
      <c r="I314" s="138"/>
      <c r="J314" s="139">
        <f t="shared" si="110"/>
        <v>0</v>
      </c>
      <c r="K314" s="135" t="s">
        <v>1</v>
      </c>
      <c r="L314" s="27"/>
      <c r="M314" s="140" t="s">
        <v>1</v>
      </c>
      <c r="N314" s="141" t="s">
        <v>38</v>
      </c>
      <c r="O314" s="46"/>
      <c r="P314" s="142">
        <f t="shared" si="111"/>
        <v>0</v>
      </c>
      <c r="Q314" s="142">
        <v>0</v>
      </c>
      <c r="R314" s="142">
        <f t="shared" si="112"/>
        <v>0</v>
      </c>
      <c r="S314" s="142">
        <v>0</v>
      </c>
      <c r="T314" s="143">
        <f t="shared" si="113"/>
        <v>0</v>
      </c>
      <c r="AR314" s="13" t="s">
        <v>140</v>
      </c>
      <c r="AT314" s="13" t="s">
        <v>125</v>
      </c>
      <c r="AU314" s="13" t="s">
        <v>140</v>
      </c>
      <c r="AY314" s="13" t="s">
        <v>120</v>
      </c>
      <c r="BE314" s="144">
        <f t="shared" si="114"/>
        <v>0</v>
      </c>
      <c r="BF314" s="144">
        <f t="shared" si="115"/>
        <v>0</v>
      </c>
      <c r="BG314" s="144">
        <f t="shared" si="116"/>
        <v>0</v>
      </c>
      <c r="BH314" s="144">
        <f t="shared" si="117"/>
        <v>0</v>
      </c>
      <c r="BI314" s="144">
        <f t="shared" si="118"/>
        <v>0</v>
      </c>
      <c r="BJ314" s="13" t="s">
        <v>75</v>
      </c>
      <c r="BK314" s="144">
        <f t="shared" si="119"/>
        <v>0</v>
      </c>
      <c r="BL314" s="13" t="s">
        <v>140</v>
      </c>
      <c r="BM314" s="13" t="s">
        <v>667</v>
      </c>
    </row>
    <row r="315" spans="2:65" s="1" customFormat="1" ht="16.5" customHeight="1">
      <c r="B315" s="132"/>
      <c r="C315" s="133" t="s">
        <v>668</v>
      </c>
      <c r="D315" s="133" t="s">
        <v>125</v>
      </c>
      <c r="E315" s="134" t="s">
        <v>669</v>
      </c>
      <c r="F315" s="135" t="s">
        <v>422</v>
      </c>
      <c r="G315" s="136" t="s">
        <v>128</v>
      </c>
      <c r="H315" s="137">
        <v>1</v>
      </c>
      <c r="I315" s="138"/>
      <c r="J315" s="139">
        <f t="shared" si="110"/>
        <v>0</v>
      </c>
      <c r="K315" s="135" t="s">
        <v>1</v>
      </c>
      <c r="L315" s="27"/>
      <c r="M315" s="140" t="s">
        <v>1</v>
      </c>
      <c r="N315" s="141" t="s">
        <v>38</v>
      </c>
      <c r="O315" s="46"/>
      <c r="P315" s="142">
        <f t="shared" si="111"/>
        <v>0</v>
      </c>
      <c r="Q315" s="142">
        <v>0</v>
      </c>
      <c r="R315" s="142">
        <f t="shared" si="112"/>
        <v>0</v>
      </c>
      <c r="S315" s="142">
        <v>0</v>
      </c>
      <c r="T315" s="143">
        <f t="shared" si="113"/>
        <v>0</v>
      </c>
      <c r="AR315" s="13" t="s">
        <v>140</v>
      </c>
      <c r="AT315" s="13" t="s">
        <v>125</v>
      </c>
      <c r="AU315" s="13" t="s">
        <v>140</v>
      </c>
      <c r="AY315" s="13" t="s">
        <v>120</v>
      </c>
      <c r="BE315" s="144">
        <f t="shared" si="114"/>
        <v>0</v>
      </c>
      <c r="BF315" s="144">
        <f t="shared" si="115"/>
        <v>0</v>
      </c>
      <c r="BG315" s="144">
        <f t="shared" si="116"/>
        <v>0</v>
      </c>
      <c r="BH315" s="144">
        <f t="shared" si="117"/>
        <v>0</v>
      </c>
      <c r="BI315" s="144">
        <f t="shared" si="118"/>
        <v>0</v>
      </c>
      <c r="BJ315" s="13" t="s">
        <v>75</v>
      </c>
      <c r="BK315" s="144">
        <f t="shared" si="119"/>
        <v>0</v>
      </c>
      <c r="BL315" s="13" t="s">
        <v>140</v>
      </c>
      <c r="BM315" s="13" t="s">
        <v>670</v>
      </c>
    </row>
    <row r="316" spans="2:65" s="11" customFormat="1" ht="20.85" customHeight="1">
      <c r="B316" s="148"/>
      <c r="D316" s="149" t="s">
        <v>66</v>
      </c>
      <c r="E316" s="149" t="s">
        <v>671</v>
      </c>
      <c r="F316" s="149" t="s">
        <v>672</v>
      </c>
      <c r="I316" s="150"/>
      <c r="J316" s="151">
        <f>BK316</f>
        <v>0</v>
      </c>
      <c r="L316" s="148"/>
      <c r="M316" s="152"/>
      <c r="N316" s="153"/>
      <c r="O316" s="153"/>
      <c r="P316" s="154">
        <f>SUM(P317:P342)</f>
        <v>0</v>
      </c>
      <c r="Q316" s="153"/>
      <c r="R316" s="154">
        <f>SUM(R317:R342)</f>
        <v>0</v>
      </c>
      <c r="S316" s="153"/>
      <c r="T316" s="155">
        <f>SUM(T317:T342)</f>
        <v>0</v>
      </c>
      <c r="AR316" s="149" t="s">
        <v>75</v>
      </c>
      <c r="AT316" s="156" t="s">
        <v>66</v>
      </c>
      <c r="AU316" s="156" t="s">
        <v>130</v>
      </c>
      <c r="AY316" s="149" t="s">
        <v>120</v>
      </c>
      <c r="BK316" s="157">
        <f>SUM(BK317:BK342)</f>
        <v>0</v>
      </c>
    </row>
    <row r="317" spans="2:65" s="1" customFormat="1" ht="16.5" customHeight="1">
      <c r="B317" s="132"/>
      <c r="C317" s="133" t="s">
        <v>673</v>
      </c>
      <c r="D317" s="133" t="s">
        <v>125</v>
      </c>
      <c r="E317" s="134" t="s">
        <v>674</v>
      </c>
      <c r="F317" s="135" t="s">
        <v>561</v>
      </c>
      <c r="G317" s="136" t="s">
        <v>128</v>
      </c>
      <c r="H317" s="137">
        <v>1</v>
      </c>
      <c r="I317" s="138"/>
      <c r="J317" s="139">
        <f t="shared" ref="J317:J342" si="120">ROUND(I317*H317,2)</f>
        <v>0</v>
      </c>
      <c r="K317" s="135" t="s">
        <v>1</v>
      </c>
      <c r="L317" s="27"/>
      <c r="M317" s="140" t="s">
        <v>1</v>
      </c>
      <c r="N317" s="141" t="s">
        <v>38</v>
      </c>
      <c r="O317" s="46"/>
      <c r="P317" s="142">
        <f t="shared" ref="P317:P342" si="121">O317*H317</f>
        <v>0</v>
      </c>
      <c r="Q317" s="142">
        <v>0</v>
      </c>
      <c r="R317" s="142">
        <f t="shared" ref="R317:R342" si="122">Q317*H317</f>
        <v>0</v>
      </c>
      <c r="S317" s="142">
        <v>0</v>
      </c>
      <c r="T317" s="143">
        <f t="shared" ref="T317:T342" si="123">S317*H317</f>
        <v>0</v>
      </c>
      <c r="AR317" s="13" t="s">
        <v>140</v>
      </c>
      <c r="AT317" s="13" t="s">
        <v>125</v>
      </c>
      <c r="AU317" s="13" t="s">
        <v>140</v>
      </c>
      <c r="AY317" s="13" t="s">
        <v>120</v>
      </c>
      <c r="BE317" s="144">
        <f t="shared" ref="BE317:BE342" si="124">IF(N317="základní",J317,0)</f>
        <v>0</v>
      </c>
      <c r="BF317" s="144">
        <f t="shared" ref="BF317:BF342" si="125">IF(N317="snížená",J317,0)</f>
        <v>0</v>
      </c>
      <c r="BG317" s="144">
        <f t="shared" ref="BG317:BG342" si="126">IF(N317="zákl. přenesená",J317,0)</f>
        <v>0</v>
      </c>
      <c r="BH317" s="144">
        <f t="shared" ref="BH317:BH342" si="127">IF(N317="sníž. přenesená",J317,0)</f>
        <v>0</v>
      </c>
      <c r="BI317" s="144">
        <f t="shared" ref="BI317:BI342" si="128">IF(N317="nulová",J317,0)</f>
        <v>0</v>
      </c>
      <c r="BJ317" s="13" t="s">
        <v>75</v>
      </c>
      <c r="BK317" s="144">
        <f t="shared" ref="BK317:BK342" si="129">ROUND(I317*H317,2)</f>
        <v>0</v>
      </c>
      <c r="BL317" s="13" t="s">
        <v>140</v>
      </c>
      <c r="BM317" s="13" t="s">
        <v>675</v>
      </c>
    </row>
    <row r="318" spans="2:65" s="1" customFormat="1" ht="16.5" customHeight="1">
      <c r="B318" s="132"/>
      <c r="C318" s="133" t="s">
        <v>676</v>
      </c>
      <c r="D318" s="133" t="s">
        <v>125</v>
      </c>
      <c r="E318" s="134" t="s">
        <v>677</v>
      </c>
      <c r="F318" s="135" t="s">
        <v>565</v>
      </c>
      <c r="G318" s="136" t="s">
        <v>128</v>
      </c>
      <c r="H318" s="137">
        <v>1</v>
      </c>
      <c r="I318" s="138"/>
      <c r="J318" s="139">
        <f t="shared" si="120"/>
        <v>0</v>
      </c>
      <c r="K318" s="135" t="s">
        <v>1</v>
      </c>
      <c r="L318" s="27"/>
      <c r="M318" s="140" t="s">
        <v>1</v>
      </c>
      <c r="N318" s="141" t="s">
        <v>38</v>
      </c>
      <c r="O318" s="46"/>
      <c r="P318" s="142">
        <f t="shared" si="121"/>
        <v>0</v>
      </c>
      <c r="Q318" s="142">
        <v>0</v>
      </c>
      <c r="R318" s="142">
        <f t="shared" si="122"/>
        <v>0</v>
      </c>
      <c r="S318" s="142">
        <v>0</v>
      </c>
      <c r="T318" s="143">
        <f t="shared" si="123"/>
        <v>0</v>
      </c>
      <c r="AR318" s="13" t="s">
        <v>140</v>
      </c>
      <c r="AT318" s="13" t="s">
        <v>125</v>
      </c>
      <c r="AU318" s="13" t="s">
        <v>140</v>
      </c>
      <c r="AY318" s="13" t="s">
        <v>120</v>
      </c>
      <c r="BE318" s="144">
        <f t="shared" si="124"/>
        <v>0</v>
      </c>
      <c r="BF318" s="144">
        <f t="shared" si="125"/>
        <v>0</v>
      </c>
      <c r="BG318" s="144">
        <f t="shared" si="126"/>
        <v>0</v>
      </c>
      <c r="BH318" s="144">
        <f t="shared" si="127"/>
        <v>0</v>
      </c>
      <c r="BI318" s="144">
        <f t="shared" si="128"/>
        <v>0</v>
      </c>
      <c r="BJ318" s="13" t="s">
        <v>75</v>
      </c>
      <c r="BK318" s="144">
        <f t="shared" si="129"/>
        <v>0</v>
      </c>
      <c r="BL318" s="13" t="s">
        <v>140</v>
      </c>
      <c r="BM318" s="13" t="s">
        <v>678</v>
      </c>
    </row>
    <row r="319" spans="2:65" s="1" customFormat="1" ht="16.5" customHeight="1">
      <c r="B319" s="132"/>
      <c r="C319" s="133" t="s">
        <v>679</v>
      </c>
      <c r="D319" s="133" t="s">
        <v>125</v>
      </c>
      <c r="E319" s="134" t="s">
        <v>680</v>
      </c>
      <c r="F319" s="135" t="s">
        <v>569</v>
      </c>
      <c r="G319" s="136" t="s">
        <v>128</v>
      </c>
      <c r="H319" s="137">
        <v>1</v>
      </c>
      <c r="I319" s="138"/>
      <c r="J319" s="139">
        <f t="shared" si="120"/>
        <v>0</v>
      </c>
      <c r="K319" s="135" t="s">
        <v>1</v>
      </c>
      <c r="L319" s="27"/>
      <c r="M319" s="140" t="s">
        <v>1</v>
      </c>
      <c r="N319" s="141" t="s">
        <v>38</v>
      </c>
      <c r="O319" s="46"/>
      <c r="P319" s="142">
        <f t="shared" si="121"/>
        <v>0</v>
      </c>
      <c r="Q319" s="142">
        <v>0</v>
      </c>
      <c r="R319" s="142">
        <f t="shared" si="122"/>
        <v>0</v>
      </c>
      <c r="S319" s="142">
        <v>0</v>
      </c>
      <c r="T319" s="143">
        <f t="shared" si="123"/>
        <v>0</v>
      </c>
      <c r="AR319" s="13" t="s">
        <v>140</v>
      </c>
      <c r="AT319" s="13" t="s">
        <v>125</v>
      </c>
      <c r="AU319" s="13" t="s">
        <v>140</v>
      </c>
      <c r="AY319" s="13" t="s">
        <v>120</v>
      </c>
      <c r="BE319" s="144">
        <f t="shared" si="124"/>
        <v>0</v>
      </c>
      <c r="BF319" s="144">
        <f t="shared" si="125"/>
        <v>0</v>
      </c>
      <c r="BG319" s="144">
        <f t="shared" si="126"/>
        <v>0</v>
      </c>
      <c r="BH319" s="144">
        <f t="shared" si="127"/>
        <v>0</v>
      </c>
      <c r="BI319" s="144">
        <f t="shared" si="128"/>
        <v>0</v>
      </c>
      <c r="BJ319" s="13" t="s">
        <v>75</v>
      </c>
      <c r="BK319" s="144">
        <f t="shared" si="129"/>
        <v>0</v>
      </c>
      <c r="BL319" s="13" t="s">
        <v>140</v>
      </c>
      <c r="BM319" s="13" t="s">
        <v>681</v>
      </c>
    </row>
    <row r="320" spans="2:65" s="1" customFormat="1" ht="16.5" customHeight="1">
      <c r="B320" s="132"/>
      <c r="C320" s="133" t="s">
        <v>682</v>
      </c>
      <c r="D320" s="133" t="s">
        <v>125</v>
      </c>
      <c r="E320" s="134" t="s">
        <v>683</v>
      </c>
      <c r="F320" s="135" t="s">
        <v>573</v>
      </c>
      <c r="G320" s="136" t="s">
        <v>128</v>
      </c>
      <c r="H320" s="137">
        <v>1</v>
      </c>
      <c r="I320" s="138"/>
      <c r="J320" s="139">
        <f t="shared" si="120"/>
        <v>0</v>
      </c>
      <c r="K320" s="135" t="s">
        <v>1</v>
      </c>
      <c r="L320" s="27"/>
      <c r="M320" s="140" t="s">
        <v>1</v>
      </c>
      <c r="N320" s="141" t="s">
        <v>38</v>
      </c>
      <c r="O320" s="46"/>
      <c r="P320" s="142">
        <f t="shared" si="121"/>
        <v>0</v>
      </c>
      <c r="Q320" s="142">
        <v>0</v>
      </c>
      <c r="R320" s="142">
        <f t="shared" si="122"/>
        <v>0</v>
      </c>
      <c r="S320" s="142">
        <v>0</v>
      </c>
      <c r="T320" s="143">
        <f t="shared" si="123"/>
        <v>0</v>
      </c>
      <c r="AR320" s="13" t="s">
        <v>140</v>
      </c>
      <c r="AT320" s="13" t="s">
        <v>125</v>
      </c>
      <c r="AU320" s="13" t="s">
        <v>140</v>
      </c>
      <c r="AY320" s="13" t="s">
        <v>120</v>
      </c>
      <c r="BE320" s="144">
        <f t="shared" si="124"/>
        <v>0</v>
      </c>
      <c r="BF320" s="144">
        <f t="shared" si="125"/>
        <v>0</v>
      </c>
      <c r="BG320" s="144">
        <f t="shared" si="126"/>
        <v>0</v>
      </c>
      <c r="BH320" s="144">
        <f t="shared" si="127"/>
        <v>0</v>
      </c>
      <c r="BI320" s="144">
        <f t="shared" si="128"/>
        <v>0</v>
      </c>
      <c r="BJ320" s="13" t="s">
        <v>75</v>
      </c>
      <c r="BK320" s="144">
        <f t="shared" si="129"/>
        <v>0</v>
      </c>
      <c r="BL320" s="13" t="s">
        <v>140</v>
      </c>
      <c r="BM320" s="13" t="s">
        <v>684</v>
      </c>
    </row>
    <row r="321" spans="2:65" s="1" customFormat="1" ht="16.5" customHeight="1">
      <c r="B321" s="132"/>
      <c r="C321" s="133" t="s">
        <v>685</v>
      </c>
      <c r="D321" s="133" t="s">
        <v>125</v>
      </c>
      <c r="E321" s="134" t="s">
        <v>686</v>
      </c>
      <c r="F321" s="135" t="s">
        <v>687</v>
      </c>
      <c r="G321" s="136" t="s">
        <v>128</v>
      </c>
      <c r="H321" s="137">
        <v>1</v>
      </c>
      <c r="I321" s="138"/>
      <c r="J321" s="139">
        <f t="shared" si="120"/>
        <v>0</v>
      </c>
      <c r="K321" s="135" t="s">
        <v>1</v>
      </c>
      <c r="L321" s="27"/>
      <c r="M321" s="140" t="s">
        <v>1</v>
      </c>
      <c r="N321" s="141" t="s">
        <v>38</v>
      </c>
      <c r="O321" s="46"/>
      <c r="P321" s="142">
        <f t="shared" si="121"/>
        <v>0</v>
      </c>
      <c r="Q321" s="142">
        <v>0</v>
      </c>
      <c r="R321" s="142">
        <f t="shared" si="122"/>
        <v>0</v>
      </c>
      <c r="S321" s="142">
        <v>0</v>
      </c>
      <c r="T321" s="143">
        <f t="shared" si="123"/>
        <v>0</v>
      </c>
      <c r="AR321" s="13" t="s">
        <v>140</v>
      </c>
      <c r="AT321" s="13" t="s">
        <v>125</v>
      </c>
      <c r="AU321" s="13" t="s">
        <v>140</v>
      </c>
      <c r="AY321" s="13" t="s">
        <v>120</v>
      </c>
      <c r="BE321" s="144">
        <f t="shared" si="124"/>
        <v>0</v>
      </c>
      <c r="BF321" s="144">
        <f t="shared" si="125"/>
        <v>0</v>
      </c>
      <c r="BG321" s="144">
        <f t="shared" si="126"/>
        <v>0</v>
      </c>
      <c r="BH321" s="144">
        <f t="shared" si="127"/>
        <v>0</v>
      </c>
      <c r="BI321" s="144">
        <f t="shared" si="128"/>
        <v>0</v>
      </c>
      <c r="BJ321" s="13" t="s">
        <v>75</v>
      </c>
      <c r="BK321" s="144">
        <f t="shared" si="129"/>
        <v>0</v>
      </c>
      <c r="BL321" s="13" t="s">
        <v>140</v>
      </c>
      <c r="BM321" s="13" t="s">
        <v>688</v>
      </c>
    </row>
    <row r="322" spans="2:65" s="1" customFormat="1" ht="16.5" customHeight="1">
      <c r="B322" s="132"/>
      <c r="C322" s="133" t="s">
        <v>689</v>
      </c>
      <c r="D322" s="133" t="s">
        <v>125</v>
      </c>
      <c r="E322" s="134" t="s">
        <v>690</v>
      </c>
      <c r="F322" s="135" t="s">
        <v>691</v>
      </c>
      <c r="G322" s="136" t="s">
        <v>128</v>
      </c>
      <c r="H322" s="137">
        <v>1</v>
      </c>
      <c r="I322" s="138"/>
      <c r="J322" s="139">
        <f t="shared" si="120"/>
        <v>0</v>
      </c>
      <c r="K322" s="135" t="s">
        <v>1</v>
      </c>
      <c r="L322" s="27"/>
      <c r="M322" s="140" t="s">
        <v>1</v>
      </c>
      <c r="N322" s="141" t="s">
        <v>38</v>
      </c>
      <c r="O322" s="46"/>
      <c r="P322" s="142">
        <f t="shared" si="121"/>
        <v>0</v>
      </c>
      <c r="Q322" s="142">
        <v>0</v>
      </c>
      <c r="R322" s="142">
        <f t="shared" si="122"/>
        <v>0</v>
      </c>
      <c r="S322" s="142">
        <v>0</v>
      </c>
      <c r="T322" s="143">
        <f t="shared" si="123"/>
        <v>0</v>
      </c>
      <c r="AR322" s="13" t="s">
        <v>140</v>
      </c>
      <c r="AT322" s="13" t="s">
        <v>125</v>
      </c>
      <c r="AU322" s="13" t="s">
        <v>140</v>
      </c>
      <c r="AY322" s="13" t="s">
        <v>120</v>
      </c>
      <c r="BE322" s="144">
        <f t="shared" si="124"/>
        <v>0</v>
      </c>
      <c r="BF322" s="144">
        <f t="shared" si="125"/>
        <v>0</v>
      </c>
      <c r="BG322" s="144">
        <f t="shared" si="126"/>
        <v>0</v>
      </c>
      <c r="BH322" s="144">
        <f t="shared" si="127"/>
        <v>0</v>
      </c>
      <c r="BI322" s="144">
        <f t="shared" si="128"/>
        <v>0</v>
      </c>
      <c r="BJ322" s="13" t="s">
        <v>75</v>
      </c>
      <c r="BK322" s="144">
        <f t="shared" si="129"/>
        <v>0</v>
      </c>
      <c r="BL322" s="13" t="s">
        <v>140</v>
      </c>
      <c r="BM322" s="13" t="s">
        <v>692</v>
      </c>
    </row>
    <row r="323" spans="2:65" s="1" customFormat="1" ht="16.5" customHeight="1">
      <c r="B323" s="132"/>
      <c r="C323" s="133" t="s">
        <v>693</v>
      </c>
      <c r="D323" s="133" t="s">
        <v>125</v>
      </c>
      <c r="E323" s="134" t="s">
        <v>694</v>
      </c>
      <c r="F323" s="135" t="s">
        <v>695</v>
      </c>
      <c r="G323" s="136" t="s">
        <v>128</v>
      </c>
      <c r="H323" s="137">
        <v>1</v>
      </c>
      <c r="I323" s="138"/>
      <c r="J323" s="139">
        <f t="shared" si="120"/>
        <v>0</v>
      </c>
      <c r="K323" s="135" t="s">
        <v>1</v>
      </c>
      <c r="L323" s="27"/>
      <c r="M323" s="140" t="s">
        <v>1</v>
      </c>
      <c r="N323" s="141" t="s">
        <v>38</v>
      </c>
      <c r="O323" s="46"/>
      <c r="P323" s="142">
        <f t="shared" si="121"/>
        <v>0</v>
      </c>
      <c r="Q323" s="142">
        <v>0</v>
      </c>
      <c r="R323" s="142">
        <f t="shared" si="122"/>
        <v>0</v>
      </c>
      <c r="S323" s="142">
        <v>0</v>
      </c>
      <c r="T323" s="143">
        <f t="shared" si="123"/>
        <v>0</v>
      </c>
      <c r="AR323" s="13" t="s">
        <v>140</v>
      </c>
      <c r="AT323" s="13" t="s">
        <v>125</v>
      </c>
      <c r="AU323" s="13" t="s">
        <v>140</v>
      </c>
      <c r="AY323" s="13" t="s">
        <v>120</v>
      </c>
      <c r="BE323" s="144">
        <f t="shared" si="124"/>
        <v>0</v>
      </c>
      <c r="BF323" s="144">
        <f t="shared" si="125"/>
        <v>0</v>
      </c>
      <c r="BG323" s="144">
        <f t="shared" si="126"/>
        <v>0</v>
      </c>
      <c r="BH323" s="144">
        <f t="shared" si="127"/>
        <v>0</v>
      </c>
      <c r="BI323" s="144">
        <f t="shared" si="128"/>
        <v>0</v>
      </c>
      <c r="BJ323" s="13" t="s">
        <v>75</v>
      </c>
      <c r="BK323" s="144">
        <f t="shared" si="129"/>
        <v>0</v>
      </c>
      <c r="BL323" s="13" t="s">
        <v>140</v>
      </c>
      <c r="BM323" s="13" t="s">
        <v>696</v>
      </c>
    </row>
    <row r="324" spans="2:65" s="1" customFormat="1" ht="16.5" customHeight="1">
      <c r="B324" s="132"/>
      <c r="C324" s="133" t="s">
        <v>697</v>
      </c>
      <c r="D324" s="133" t="s">
        <v>125</v>
      </c>
      <c r="E324" s="134" t="s">
        <v>698</v>
      </c>
      <c r="F324" s="135" t="s">
        <v>699</v>
      </c>
      <c r="G324" s="136" t="s">
        <v>128</v>
      </c>
      <c r="H324" s="137">
        <v>1</v>
      </c>
      <c r="I324" s="138"/>
      <c r="J324" s="139">
        <f t="shared" si="120"/>
        <v>0</v>
      </c>
      <c r="K324" s="135" t="s">
        <v>1</v>
      </c>
      <c r="L324" s="27"/>
      <c r="M324" s="140" t="s">
        <v>1</v>
      </c>
      <c r="N324" s="141" t="s">
        <v>38</v>
      </c>
      <c r="O324" s="46"/>
      <c r="P324" s="142">
        <f t="shared" si="121"/>
        <v>0</v>
      </c>
      <c r="Q324" s="142">
        <v>0</v>
      </c>
      <c r="R324" s="142">
        <f t="shared" si="122"/>
        <v>0</v>
      </c>
      <c r="S324" s="142">
        <v>0</v>
      </c>
      <c r="T324" s="143">
        <f t="shared" si="123"/>
        <v>0</v>
      </c>
      <c r="AR324" s="13" t="s">
        <v>140</v>
      </c>
      <c r="AT324" s="13" t="s">
        <v>125</v>
      </c>
      <c r="AU324" s="13" t="s">
        <v>140</v>
      </c>
      <c r="AY324" s="13" t="s">
        <v>120</v>
      </c>
      <c r="BE324" s="144">
        <f t="shared" si="124"/>
        <v>0</v>
      </c>
      <c r="BF324" s="144">
        <f t="shared" si="125"/>
        <v>0</v>
      </c>
      <c r="BG324" s="144">
        <f t="shared" si="126"/>
        <v>0</v>
      </c>
      <c r="BH324" s="144">
        <f t="shared" si="127"/>
        <v>0</v>
      </c>
      <c r="BI324" s="144">
        <f t="shared" si="128"/>
        <v>0</v>
      </c>
      <c r="BJ324" s="13" t="s">
        <v>75</v>
      </c>
      <c r="BK324" s="144">
        <f t="shared" si="129"/>
        <v>0</v>
      </c>
      <c r="BL324" s="13" t="s">
        <v>140</v>
      </c>
      <c r="BM324" s="13" t="s">
        <v>700</v>
      </c>
    </row>
    <row r="325" spans="2:65" s="1" customFormat="1" ht="16.5" customHeight="1">
      <c r="B325" s="132"/>
      <c r="C325" s="133" t="s">
        <v>701</v>
      </c>
      <c r="D325" s="133" t="s">
        <v>125</v>
      </c>
      <c r="E325" s="134" t="s">
        <v>702</v>
      </c>
      <c r="F325" s="135" t="s">
        <v>703</v>
      </c>
      <c r="G325" s="136" t="s">
        <v>128</v>
      </c>
      <c r="H325" s="137">
        <v>1</v>
      </c>
      <c r="I325" s="138"/>
      <c r="J325" s="139">
        <f t="shared" si="120"/>
        <v>0</v>
      </c>
      <c r="K325" s="135" t="s">
        <v>1</v>
      </c>
      <c r="L325" s="27"/>
      <c r="M325" s="140" t="s">
        <v>1</v>
      </c>
      <c r="N325" s="141" t="s">
        <v>38</v>
      </c>
      <c r="O325" s="46"/>
      <c r="P325" s="142">
        <f t="shared" si="121"/>
        <v>0</v>
      </c>
      <c r="Q325" s="142">
        <v>0</v>
      </c>
      <c r="R325" s="142">
        <f t="shared" si="122"/>
        <v>0</v>
      </c>
      <c r="S325" s="142">
        <v>0</v>
      </c>
      <c r="T325" s="143">
        <f t="shared" si="123"/>
        <v>0</v>
      </c>
      <c r="AR325" s="13" t="s">
        <v>140</v>
      </c>
      <c r="AT325" s="13" t="s">
        <v>125</v>
      </c>
      <c r="AU325" s="13" t="s">
        <v>140</v>
      </c>
      <c r="AY325" s="13" t="s">
        <v>120</v>
      </c>
      <c r="BE325" s="144">
        <f t="shared" si="124"/>
        <v>0</v>
      </c>
      <c r="BF325" s="144">
        <f t="shared" si="125"/>
        <v>0</v>
      </c>
      <c r="BG325" s="144">
        <f t="shared" si="126"/>
        <v>0</v>
      </c>
      <c r="BH325" s="144">
        <f t="shared" si="127"/>
        <v>0</v>
      </c>
      <c r="BI325" s="144">
        <f t="shared" si="128"/>
        <v>0</v>
      </c>
      <c r="BJ325" s="13" t="s">
        <v>75</v>
      </c>
      <c r="BK325" s="144">
        <f t="shared" si="129"/>
        <v>0</v>
      </c>
      <c r="BL325" s="13" t="s">
        <v>140</v>
      </c>
      <c r="BM325" s="13" t="s">
        <v>704</v>
      </c>
    </row>
    <row r="326" spans="2:65" s="1" customFormat="1" ht="16.5" customHeight="1">
      <c r="B326" s="132"/>
      <c r="C326" s="133" t="s">
        <v>705</v>
      </c>
      <c r="D326" s="133" t="s">
        <v>125</v>
      </c>
      <c r="E326" s="134" t="s">
        <v>706</v>
      </c>
      <c r="F326" s="135" t="s">
        <v>707</v>
      </c>
      <c r="G326" s="136" t="s">
        <v>128</v>
      </c>
      <c r="H326" s="137">
        <v>1</v>
      </c>
      <c r="I326" s="138"/>
      <c r="J326" s="139">
        <f t="shared" si="120"/>
        <v>0</v>
      </c>
      <c r="K326" s="135" t="s">
        <v>1</v>
      </c>
      <c r="L326" s="27"/>
      <c r="M326" s="140" t="s">
        <v>1</v>
      </c>
      <c r="N326" s="141" t="s">
        <v>38</v>
      </c>
      <c r="O326" s="46"/>
      <c r="P326" s="142">
        <f t="shared" si="121"/>
        <v>0</v>
      </c>
      <c r="Q326" s="142">
        <v>0</v>
      </c>
      <c r="R326" s="142">
        <f t="shared" si="122"/>
        <v>0</v>
      </c>
      <c r="S326" s="142">
        <v>0</v>
      </c>
      <c r="T326" s="143">
        <f t="shared" si="123"/>
        <v>0</v>
      </c>
      <c r="AR326" s="13" t="s">
        <v>140</v>
      </c>
      <c r="AT326" s="13" t="s">
        <v>125</v>
      </c>
      <c r="AU326" s="13" t="s">
        <v>140</v>
      </c>
      <c r="AY326" s="13" t="s">
        <v>120</v>
      </c>
      <c r="BE326" s="144">
        <f t="shared" si="124"/>
        <v>0</v>
      </c>
      <c r="BF326" s="144">
        <f t="shared" si="125"/>
        <v>0</v>
      </c>
      <c r="BG326" s="144">
        <f t="shared" si="126"/>
        <v>0</v>
      </c>
      <c r="BH326" s="144">
        <f t="shared" si="127"/>
        <v>0</v>
      </c>
      <c r="BI326" s="144">
        <f t="shared" si="128"/>
        <v>0</v>
      </c>
      <c r="BJ326" s="13" t="s">
        <v>75</v>
      </c>
      <c r="BK326" s="144">
        <f t="shared" si="129"/>
        <v>0</v>
      </c>
      <c r="BL326" s="13" t="s">
        <v>140</v>
      </c>
      <c r="BM326" s="13" t="s">
        <v>708</v>
      </c>
    </row>
    <row r="327" spans="2:65" s="1" customFormat="1" ht="16.5" customHeight="1">
      <c r="B327" s="132"/>
      <c r="C327" s="133" t="s">
        <v>709</v>
      </c>
      <c r="D327" s="133" t="s">
        <v>125</v>
      </c>
      <c r="E327" s="134" t="s">
        <v>710</v>
      </c>
      <c r="F327" s="135" t="s">
        <v>711</v>
      </c>
      <c r="G327" s="136" t="s">
        <v>128</v>
      </c>
      <c r="H327" s="137">
        <v>1</v>
      </c>
      <c r="I327" s="138"/>
      <c r="J327" s="139">
        <f t="shared" si="120"/>
        <v>0</v>
      </c>
      <c r="K327" s="135" t="s">
        <v>1</v>
      </c>
      <c r="L327" s="27"/>
      <c r="M327" s="140" t="s">
        <v>1</v>
      </c>
      <c r="N327" s="141" t="s">
        <v>38</v>
      </c>
      <c r="O327" s="46"/>
      <c r="P327" s="142">
        <f t="shared" si="121"/>
        <v>0</v>
      </c>
      <c r="Q327" s="142">
        <v>0</v>
      </c>
      <c r="R327" s="142">
        <f t="shared" si="122"/>
        <v>0</v>
      </c>
      <c r="S327" s="142">
        <v>0</v>
      </c>
      <c r="T327" s="143">
        <f t="shared" si="123"/>
        <v>0</v>
      </c>
      <c r="AR327" s="13" t="s">
        <v>140</v>
      </c>
      <c r="AT327" s="13" t="s">
        <v>125</v>
      </c>
      <c r="AU327" s="13" t="s">
        <v>140</v>
      </c>
      <c r="AY327" s="13" t="s">
        <v>120</v>
      </c>
      <c r="BE327" s="144">
        <f t="shared" si="124"/>
        <v>0</v>
      </c>
      <c r="BF327" s="144">
        <f t="shared" si="125"/>
        <v>0</v>
      </c>
      <c r="BG327" s="144">
        <f t="shared" si="126"/>
        <v>0</v>
      </c>
      <c r="BH327" s="144">
        <f t="shared" si="127"/>
        <v>0</v>
      </c>
      <c r="BI327" s="144">
        <f t="shared" si="128"/>
        <v>0</v>
      </c>
      <c r="BJ327" s="13" t="s">
        <v>75</v>
      </c>
      <c r="BK327" s="144">
        <f t="shared" si="129"/>
        <v>0</v>
      </c>
      <c r="BL327" s="13" t="s">
        <v>140</v>
      </c>
      <c r="BM327" s="13" t="s">
        <v>712</v>
      </c>
    </row>
    <row r="328" spans="2:65" s="1" customFormat="1" ht="16.5" customHeight="1">
      <c r="B328" s="132"/>
      <c r="C328" s="133" t="s">
        <v>713</v>
      </c>
      <c r="D328" s="133" t="s">
        <v>125</v>
      </c>
      <c r="E328" s="134" t="s">
        <v>714</v>
      </c>
      <c r="F328" s="135" t="s">
        <v>715</v>
      </c>
      <c r="G328" s="136" t="s">
        <v>128</v>
      </c>
      <c r="H328" s="137">
        <v>1</v>
      </c>
      <c r="I328" s="138"/>
      <c r="J328" s="139">
        <f t="shared" si="120"/>
        <v>0</v>
      </c>
      <c r="K328" s="135" t="s">
        <v>1</v>
      </c>
      <c r="L328" s="27"/>
      <c r="M328" s="140" t="s">
        <v>1</v>
      </c>
      <c r="N328" s="141" t="s">
        <v>38</v>
      </c>
      <c r="O328" s="46"/>
      <c r="P328" s="142">
        <f t="shared" si="121"/>
        <v>0</v>
      </c>
      <c r="Q328" s="142">
        <v>0</v>
      </c>
      <c r="R328" s="142">
        <f t="shared" si="122"/>
        <v>0</v>
      </c>
      <c r="S328" s="142">
        <v>0</v>
      </c>
      <c r="T328" s="143">
        <f t="shared" si="123"/>
        <v>0</v>
      </c>
      <c r="AR328" s="13" t="s">
        <v>140</v>
      </c>
      <c r="AT328" s="13" t="s">
        <v>125</v>
      </c>
      <c r="AU328" s="13" t="s">
        <v>140</v>
      </c>
      <c r="AY328" s="13" t="s">
        <v>120</v>
      </c>
      <c r="BE328" s="144">
        <f t="shared" si="124"/>
        <v>0</v>
      </c>
      <c r="BF328" s="144">
        <f t="shared" si="125"/>
        <v>0</v>
      </c>
      <c r="BG328" s="144">
        <f t="shared" si="126"/>
        <v>0</v>
      </c>
      <c r="BH328" s="144">
        <f t="shared" si="127"/>
        <v>0</v>
      </c>
      <c r="BI328" s="144">
        <f t="shared" si="128"/>
        <v>0</v>
      </c>
      <c r="BJ328" s="13" t="s">
        <v>75</v>
      </c>
      <c r="BK328" s="144">
        <f t="shared" si="129"/>
        <v>0</v>
      </c>
      <c r="BL328" s="13" t="s">
        <v>140</v>
      </c>
      <c r="BM328" s="13" t="s">
        <v>716</v>
      </c>
    </row>
    <row r="329" spans="2:65" s="1" customFormat="1" ht="16.5" customHeight="1">
      <c r="B329" s="132"/>
      <c r="C329" s="133" t="s">
        <v>717</v>
      </c>
      <c r="D329" s="133" t="s">
        <v>125</v>
      </c>
      <c r="E329" s="134" t="s">
        <v>718</v>
      </c>
      <c r="F329" s="135" t="s">
        <v>719</v>
      </c>
      <c r="G329" s="136" t="s">
        <v>128</v>
      </c>
      <c r="H329" s="137">
        <v>1</v>
      </c>
      <c r="I329" s="138"/>
      <c r="J329" s="139">
        <f t="shared" si="120"/>
        <v>0</v>
      </c>
      <c r="K329" s="135" t="s">
        <v>1</v>
      </c>
      <c r="L329" s="27"/>
      <c r="M329" s="140" t="s">
        <v>1</v>
      </c>
      <c r="N329" s="141" t="s">
        <v>38</v>
      </c>
      <c r="O329" s="46"/>
      <c r="P329" s="142">
        <f t="shared" si="121"/>
        <v>0</v>
      </c>
      <c r="Q329" s="142">
        <v>0</v>
      </c>
      <c r="R329" s="142">
        <f t="shared" si="122"/>
        <v>0</v>
      </c>
      <c r="S329" s="142">
        <v>0</v>
      </c>
      <c r="T329" s="143">
        <f t="shared" si="123"/>
        <v>0</v>
      </c>
      <c r="AR329" s="13" t="s">
        <v>140</v>
      </c>
      <c r="AT329" s="13" t="s">
        <v>125</v>
      </c>
      <c r="AU329" s="13" t="s">
        <v>140</v>
      </c>
      <c r="AY329" s="13" t="s">
        <v>120</v>
      </c>
      <c r="BE329" s="144">
        <f t="shared" si="124"/>
        <v>0</v>
      </c>
      <c r="BF329" s="144">
        <f t="shared" si="125"/>
        <v>0</v>
      </c>
      <c r="BG329" s="144">
        <f t="shared" si="126"/>
        <v>0</v>
      </c>
      <c r="BH329" s="144">
        <f t="shared" si="127"/>
        <v>0</v>
      </c>
      <c r="BI329" s="144">
        <f t="shared" si="128"/>
        <v>0</v>
      </c>
      <c r="BJ329" s="13" t="s">
        <v>75</v>
      </c>
      <c r="BK329" s="144">
        <f t="shared" si="129"/>
        <v>0</v>
      </c>
      <c r="BL329" s="13" t="s">
        <v>140</v>
      </c>
      <c r="BM329" s="13" t="s">
        <v>720</v>
      </c>
    </row>
    <row r="330" spans="2:65" s="1" customFormat="1" ht="16.5" customHeight="1">
      <c r="B330" s="132"/>
      <c r="C330" s="133" t="s">
        <v>721</v>
      </c>
      <c r="D330" s="133" t="s">
        <v>125</v>
      </c>
      <c r="E330" s="134" t="s">
        <v>722</v>
      </c>
      <c r="F330" s="135" t="s">
        <v>723</v>
      </c>
      <c r="G330" s="136" t="s">
        <v>128</v>
      </c>
      <c r="H330" s="137">
        <v>1</v>
      </c>
      <c r="I330" s="138"/>
      <c r="J330" s="139">
        <f t="shared" si="120"/>
        <v>0</v>
      </c>
      <c r="K330" s="135" t="s">
        <v>1</v>
      </c>
      <c r="L330" s="27"/>
      <c r="M330" s="140" t="s">
        <v>1</v>
      </c>
      <c r="N330" s="141" t="s">
        <v>38</v>
      </c>
      <c r="O330" s="46"/>
      <c r="P330" s="142">
        <f t="shared" si="121"/>
        <v>0</v>
      </c>
      <c r="Q330" s="142">
        <v>0</v>
      </c>
      <c r="R330" s="142">
        <f t="shared" si="122"/>
        <v>0</v>
      </c>
      <c r="S330" s="142">
        <v>0</v>
      </c>
      <c r="T330" s="143">
        <f t="shared" si="123"/>
        <v>0</v>
      </c>
      <c r="AR330" s="13" t="s">
        <v>140</v>
      </c>
      <c r="AT330" s="13" t="s">
        <v>125</v>
      </c>
      <c r="AU330" s="13" t="s">
        <v>140</v>
      </c>
      <c r="AY330" s="13" t="s">
        <v>120</v>
      </c>
      <c r="BE330" s="144">
        <f t="shared" si="124"/>
        <v>0</v>
      </c>
      <c r="BF330" s="144">
        <f t="shared" si="125"/>
        <v>0</v>
      </c>
      <c r="BG330" s="144">
        <f t="shared" si="126"/>
        <v>0</v>
      </c>
      <c r="BH330" s="144">
        <f t="shared" si="127"/>
        <v>0</v>
      </c>
      <c r="BI330" s="144">
        <f t="shared" si="128"/>
        <v>0</v>
      </c>
      <c r="BJ330" s="13" t="s">
        <v>75</v>
      </c>
      <c r="BK330" s="144">
        <f t="shared" si="129"/>
        <v>0</v>
      </c>
      <c r="BL330" s="13" t="s">
        <v>140</v>
      </c>
      <c r="BM330" s="13" t="s">
        <v>724</v>
      </c>
    </row>
    <row r="331" spans="2:65" s="1" customFormat="1" ht="16.5" customHeight="1">
      <c r="B331" s="132"/>
      <c r="C331" s="133" t="s">
        <v>725</v>
      </c>
      <c r="D331" s="133" t="s">
        <v>125</v>
      </c>
      <c r="E331" s="134" t="s">
        <v>726</v>
      </c>
      <c r="F331" s="135" t="s">
        <v>727</v>
      </c>
      <c r="G331" s="136" t="s">
        <v>128</v>
      </c>
      <c r="H331" s="137">
        <v>1</v>
      </c>
      <c r="I331" s="138"/>
      <c r="J331" s="139">
        <f t="shared" si="120"/>
        <v>0</v>
      </c>
      <c r="K331" s="135" t="s">
        <v>1</v>
      </c>
      <c r="L331" s="27"/>
      <c r="M331" s="140" t="s">
        <v>1</v>
      </c>
      <c r="N331" s="141" t="s">
        <v>38</v>
      </c>
      <c r="O331" s="46"/>
      <c r="P331" s="142">
        <f t="shared" si="121"/>
        <v>0</v>
      </c>
      <c r="Q331" s="142">
        <v>0</v>
      </c>
      <c r="R331" s="142">
        <f t="shared" si="122"/>
        <v>0</v>
      </c>
      <c r="S331" s="142">
        <v>0</v>
      </c>
      <c r="T331" s="143">
        <f t="shared" si="123"/>
        <v>0</v>
      </c>
      <c r="AR331" s="13" t="s">
        <v>140</v>
      </c>
      <c r="AT331" s="13" t="s">
        <v>125</v>
      </c>
      <c r="AU331" s="13" t="s">
        <v>140</v>
      </c>
      <c r="AY331" s="13" t="s">
        <v>120</v>
      </c>
      <c r="BE331" s="144">
        <f t="shared" si="124"/>
        <v>0</v>
      </c>
      <c r="BF331" s="144">
        <f t="shared" si="125"/>
        <v>0</v>
      </c>
      <c r="BG331" s="144">
        <f t="shared" si="126"/>
        <v>0</v>
      </c>
      <c r="BH331" s="144">
        <f t="shared" si="127"/>
        <v>0</v>
      </c>
      <c r="BI331" s="144">
        <f t="shared" si="128"/>
        <v>0</v>
      </c>
      <c r="BJ331" s="13" t="s">
        <v>75</v>
      </c>
      <c r="BK331" s="144">
        <f t="shared" si="129"/>
        <v>0</v>
      </c>
      <c r="BL331" s="13" t="s">
        <v>140</v>
      </c>
      <c r="BM331" s="13" t="s">
        <v>728</v>
      </c>
    </row>
    <row r="332" spans="2:65" s="1" customFormat="1" ht="16.5" customHeight="1">
      <c r="B332" s="132"/>
      <c r="C332" s="133" t="s">
        <v>729</v>
      </c>
      <c r="D332" s="133" t="s">
        <v>125</v>
      </c>
      <c r="E332" s="134" t="s">
        <v>730</v>
      </c>
      <c r="F332" s="135" t="s">
        <v>731</v>
      </c>
      <c r="G332" s="136" t="s">
        <v>128</v>
      </c>
      <c r="H332" s="137">
        <v>1</v>
      </c>
      <c r="I332" s="138"/>
      <c r="J332" s="139">
        <f t="shared" si="120"/>
        <v>0</v>
      </c>
      <c r="K332" s="135" t="s">
        <v>1</v>
      </c>
      <c r="L332" s="27"/>
      <c r="M332" s="140" t="s">
        <v>1</v>
      </c>
      <c r="N332" s="141" t="s">
        <v>38</v>
      </c>
      <c r="O332" s="46"/>
      <c r="P332" s="142">
        <f t="shared" si="121"/>
        <v>0</v>
      </c>
      <c r="Q332" s="142">
        <v>0</v>
      </c>
      <c r="R332" s="142">
        <f t="shared" si="122"/>
        <v>0</v>
      </c>
      <c r="S332" s="142">
        <v>0</v>
      </c>
      <c r="T332" s="143">
        <f t="shared" si="123"/>
        <v>0</v>
      </c>
      <c r="AR332" s="13" t="s">
        <v>140</v>
      </c>
      <c r="AT332" s="13" t="s">
        <v>125</v>
      </c>
      <c r="AU332" s="13" t="s">
        <v>140</v>
      </c>
      <c r="AY332" s="13" t="s">
        <v>120</v>
      </c>
      <c r="BE332" s="144">
        <f t="shared" si="124"/>
        <v>0</v>
      </c>
      <c r="BF332" s="144">
        <f t="shared" si="125"/>
        <v>0</v>
      </c>
      <c r="BG332" s="144">
        <f t="shared" si="126"/>
        <v>0</v>
      </c>
      <c r="BH332" s="144">
        <f t="shared" si="127"/>
        <v>0</v>
      </c>
      <c r="BI332" s="144">
        <f t="shared" si="128"/>
        <v>0</v>
      </c>
      <c r="BJ332" s="13" t="s">
        <v>75</v>
      </c>
      <c r="BK332" s="144">
        <f t="shared" si="129"/>
        <v>0</v>
      </c>
      <c r="BL332" s="13" t="s">
        <v>140</v>
      </c>
      <c r="BM332" s="13" t="s">
        <v>732</v>
      </c>
    </row>
    <row r="333" spans="2:65" s="1" customFormat="1" ht="16.5" customHeight="1">
      <c r="B333" s="132"/>
      <c r="C333" s="133" t="s">
        <v>733</v>
      </c>
      <c r="D333" s="133" t="s">
        <v>125</v>
      </c>
      <c r="E333" s="134" t="s">
        <v>734</v>
      </c>
      <c r="F333" s="135" t="s">
        <v>735</v>
      </c>
      <c r="G333" s="136" t="s">
        <v>128</v>
      </c>
      <c r="H333" s="137">
        <v>1</v>
      </c>
      <c r="I333" s="138"/>
      <c r="J333" s="139">
        <f t="shared" si="120"/>
        <v>0</v>
      </c>
      <c r="K333" s="135" t="s">
        <v>1</v>
      </c>
      <c r="L333" s="27"/>
      <c r="M333" s="140" t="s">
        <v>1</v>
      </c>
      <c r="N333" s="141" t="s">
        <v>38</v>
      </c>
      <c r="O333" s="46"/>
      <c r="P333" s="142">
        <f t="shared" si="121"/>
        <v>0</v>
      </c>
      <c r="Q333" s="142">
        <v>0</v>
      </c>
      <c r="R333" s="142">
        <f t="shared" si="122"/>
        <v>0</v>
      </c>
      <c r="S333" s="142">
        <v>0</v>
      </c>
      <c r="T333" s="143">
        <f t="shared" si="123"/>
        <v>0</v>
      </c>
      <c r="AR333" s="13" t="s">
        <v>140</v>
      </c>
      <c r="AT333" s="13" t="s">
        <v>125</v>
      </c>
      <c r="AU333" s="13" t="s">
        <v>140</v>
      </c>
      <c r="AY333" s="13" t="s">
        <v>120</v>
      </c>
      <c r="BE333" s="144">
        <f t="shared" si="124"/>
        <v>0</v>
      </c>
      <c r="BF333" s="144">
        <f t="shared" si="125"/>
        <v>0</v>
      </c>
      <c r="BG333" s="144">
        <f t="shared" si="126"/>
        <v>0</v>
      </c>
      <c r="BH333" s="144">
        <f t="shared" si="127"/>
        <v>0</v>
      </c>
      <c r="BI333" s="144">
        <f t="shared" si="128"/>
        <v>0</v>
      </c>
      <c r="BJ333" s="13" t="s">
        <v>75</v>
      </c>
      <c r="BK333" s="144">
        <f t="shared" si="129"/>
        <v>0</v>
      </c>
      <c r="BL333" s="13" t="s">
        <v>140</v>
      </c>
      <c r="BM333" s="13" t="s">
        <v>736</v>
      </c>
    </row>
    <row r="334" spans="2:65" s="1" customFormat="1" ht="16.5" customHeight="1">
      <c r="B334" s="132"/>
      <c r="C334" s="133" t="s">
        <v>737</v>
      </c>
      <c r="D334" s="133" t="s">
        <v>125</v>
      </c>
      <c r="E334" s="134" t="s">
        <v>738</v>
      </c>
      <c r="F334" s="135" t="s">
        <v>739</v>
      </c>
      <c r="G334" s="136" t="s">
        <v>128</v>
      </c>
      <c r="H334" s="137">
        <v>1</v>
      </c>
      <c r="I334" s="138"/>
      <c r="J334" s="139">
        <f t="shared" si="120"/>
        <v>0</v>
      </c>
      <c r="K334" s="135" t="s">
        <v>1</v>
      </c>
      <c r="L334" s="27"/>
      <c r="M334" s="140" t="s">
        <v>1</v>
      </c>
      <c r="N334" s="141" t="s">
        <v>38</v>
      </c>
      <c r="O334" s="46"/>
      <c r="P334" s="142">
        <f t="shared" si="121"/>
        <v>0</v>
      </c>
      <c r="Q334" s="142">
        <v>0</v>
      </c>
      <c r="R334" s="142">
        <f t="shared" si="122"/>
        <v>0</v>
      </c>
      <c r="S334" s="142">
        <v>0</v>
      </c>
      <c r="T334" s="143">
        <f t="shared" si="123"/>
        <v>0</v>
      </c>
      <c r="AR334" s="13" t="s">
        <v>140</v>
      </c>
      <c r="AT334" s="13" t="s">
        <v>125</v>
      </c>
      <c r="AU334" s="13" t="s">
        <v>140</v>
      </c>
      <c r="AY334" s="13" t="s">
        <v>120</v>
      </c>
      <c r="BE334" s="144">
        <f t="shared" si="124"/>
        <v>0</v>
      </c>
      <c r="BF334" s="144">
        <f t="shared" si="125"/>
        <v>0</v>
      </c>
      <c r="BG334" s="144">
        <f t="shared" si="126"/>
        <v>0</v>
      </c>
      <c r="BH334" s="144">
        <f t="shared" si="127"/>
        <v>0</v>
      </c>
      <c r="BI334" s="144">
        <f t="shared" si="128"/>
        <v>0</v>
      </c>
      <c r="BJ334" s="13" t="s">
        <v>75</v>
      </c>
      <c r="BK334" s="144">
        <f t="shared" si="129"/>
        <v>0</v>
      </c>
      <c r="BL334" s="13" t="s">
        <v>140</v>
      </c>
      <c r="BM334" s="13" t="s">
        <v>740</v>
      </c>
    </row>
    <row r="335" spans="2:65" s="1" customFormat="1" ht="16.5" customHeight="1">
      <c r="B335" s="132"/>
      <c r="C335" s="133" t="s">
        <v>741</v>
      </c>
      <c r="D335" s="133" t="s">
        <v>125</v>
      </c>
      <c r="E335" s="134" t="s">
        <v>742</v>
      </c>
      <c r="F335" s="135" t="s">
        <v>743</v>
      </c>
      <c r="G335" s="136" t="s">
        <v>128</v>
      </c>
      <c r="H335" s="137">
        <v>1</v>
      </c>
      <c r="I335" s="138"/>
      <c r="J335" s="139">
        <f t="shared" si="120"/>
        <v>0</v>
      </c>
      <c r="K335" s="135" t="s">
        <v>1</v>
      </c>
      <c r="L335" s="27"/>
      <c r="M335" s="140" t="s">
        <v>1</v>
      </c>
      <c r="N335" s="141" t="s">
        <v>38</v>
      </c>
      <c r="O335" s="46"/>
      <c r="P335" s="142">
        <f t="shared" si="121"/>
        <v>0</v>
      </c>
      <c r="Q335" s="142">
        <v>0</v>
      </c>
      <c r="R335" s="142">
        <f t="shared" si="122"/>
        <v>0</v>
      </c>
      <c r="S335" s="142">
        <v>0</v>
      </c>
      <c r="T335" s="143">
        <f t="shared" si="123"/>
        <v>0</v>
      </c>
      <c r="AR335" s="13" t="s">
        <v>140</v>
      </c>
      <c r="AT335" s="13" t="s">
        <v>125</v>
      </c>
      <c r="AU335" s="13" t="s">
        <v>140</v>
      </c>
      <c r="AY335" s="13" t="s">
        <v>120</v>
      </c>
      <c r="BE335" s="144">
        <f t="shared" si="124"/>
        <v>0</v>
      </c>
      <c r="BF335" s="144">
        <f t="shared" si="125"/>
        <v>0</v>
      </c>
      <c r="BG335" s="144">
        <f t="shared" si="126"/>
        <v>0</v>
      </c>
      <c r="BH335" s="144">
        <f t="shared" si="127"/>
        <v>0</v>
      </c>
      <c r="BI335" s="144">
        <f t="shared" si="128"/>
        <v>0</v>
      </c>
      <c r="BJ335" s="13" t="s">
        <v>75</v>
      </c>
      <c r="BK335" s="144">
        <f t="shared" si="129"/>
        <v>0</v>
      </c>
      <c r="BL335" s="13" t="s">
        <v>140</v>
      </c>
      <c r="BM335" s="13" t="s">
        <v>744</v>
      </c>
    </row>
    <row r="336" spans="2:65" s="1" customFormat="1" ht="16.5" customHeight="1">
      <c r="B336" s="132"/>
      <c r="C336" s="133" t="s">
        <v>745</v>
      </c>
      <c r="D336" s="133" t="s">
        <v>125</v>
      </c>
      <c r="E336" s="134" t="s">
        <v>746</v>
      </c>
      <c r="F336" s="135" t="s">
        <v>747</v>
      </c>
      <c r="G336" s="136" t="s">
        <v>128</v>
      </c>
      <c r="H336" s="137">
        <v>1</v>
      </c>
      <c r="I336" s="138"/>
      <c r="J336" s="139">
        <f t="shared" si="120"/>
        <v>0</v>
      </c>
      <c r="K336" s="135" t="s">
        <v>1</v>
      </c>
      <c r="L336" s="27"/>
      <c r="M336" s="140" t="s">
        <v>1</v>
      </c>
      <c r="N336" s="141" t="s">
        <v>38</v>
      </c>
      <c r="O336" s="46"/>
      <c r="P336" s="142">
        <f t="shared" si="121"/>
        <v>0</v>
      </c>
      <c r="Q336" s="142">
        <v>0</v>
      </c>
      <c r="R336" s="142">
        <f t="shared" si="122"/>
        <v>0</v>
      </c>
      <c r="S336" s="142">
        <v>0</v>
      </c>
      <c r="T336" s="143">
        <f t="shared" si="123"/>
        <v>0</v>
      </c>
      <c r="AR336" s="13" t="s">
        <v>140</v>
      </c>
      <c r="AT336" s="13" t="s">
        <v>125</v>
      </c>
      <c r="AU336" s="13" t="s">
        <v>140</v>
      </c>
      <c r="AY336" s="13" t="s">
        <v>120</v>
      </c>
      <c r="BE336" s="144">
        <f t="shared" si="124"/>
        <v>0</v>
      </c>
      <c r="BF336" s="144">
        <f t="shared" si="125"/>
        <v>0</v>
      </c>
      <c r="BG336" s="144">
        <f t="shared" si="126"/>
        <v>0</v>
      </c>
      <c r="BH336" s="144">
        <f t="shared" si="127"/>
        <v>0</v>
      </c>
      <c r="BI336" s="144">
        <f t="shared" si="128"/>
        <v>0</v>
      </c>
      <c r="BJ336" s="13" t="s">
        <v>75</v>
      </c>
      <c r="BK336" s="144">
        <f t="shared" si="129"/>
        <v>0</v>
      </c>
      <c r="BL336" s="13" t="s">
        <v>140</v>
      </c>
      <c r="BM336" s="13" t="s">
        <v>748</v>
      </c>
    </row>
    <row r="337" spans="2:65" s="1" customFormat="1" ht="16.5" customHeight="1">
      <c r="B337" s="132"/>
      <c r="C337" s="133" t="s">
        <v>749</v>
      </c>
      <c r="D337" s="133" t="s">
        <v>125</v>
      </c>
      <c r="E337" s="134" t="s">
        <v>750</v>
      </c>
      <c r="F337" s="135" t="s">
        <v>751</v>
      </c>
      <c r="G337" s="136" t="s">
        <v>128</v>
      </c>
      <c r="H337" s="137">
        <v>1</v>
      </c>
      <c r="I337" s="138"/>
      <c r="J337" s="139">
        <f t="shared" si="120"/>
        <v>0</v>
      </c>
      <c r="K337" s="135" t="s">
        <v>1</v>
      </c>
      <c r="L337" s="27"/>
      <c r="M337" s="140" t="s">
        <v>1</v>
      </c>
      <c r="N337" s="141" t="s">
        <v>38</v>
      </c>
      <c r="O337" s="46"/>
      <c r="P337" s="142">
        <f t="shared" si="121"/>
        <v>0</v>
      </c>
      <c r="Q337" s="142">
        <v>0</v>
      </c>
      <c r="R337" s="142">
        <f t="shared" si="122"/>
        <v>0</v>
      </c>
      <c r="S337" s="142">
        <v>0</v>
      </c>
      <c r="T337" s="143">
        <f t="shared" si="123"/>
        <v>0</v>
      </c>
      <c r="AR337" s="13" t="s">
        <v>140</v>
      </c>
      <c r="AT337" s="13" t="s">
        <v>125</v>
      </c>
      <c r="AU337" s="13" t="s">
        <v>140</v>
      </c>
      <c r="AY337" s="13" t="s">
        <v>120</v>
      </c>
      <c r="BE337" s="144">
        <f t="shared" si="124"/>
        <v>0</v>
      </c>
      <c r="BF337" s="144">
        <f t="shared" si="125"/>
        <v>0</v>
      </c>
      <c r="BG337" s="144">
        <f t="shared" si="126"/>
        <v>0</v>
      </c>
      <c r="BH337" s="144">
        <f t="shared" si="127"/>
        <v>0</v>
      </c>
      <c r="BI337" s="144">
        <f t="shared" si="128"/>
        <v>0</v>
      </c>
      <c r="BJ337" s="13" t="s">
        <v>75</v>
      </c>
      <c r="BK337" s="144">
        <f t="shared" si="129"/>
        <v>0</v>
      </c>
      <c r="BL337" s="13" t="s">
        <v>140</v>
      </c>
      <c r="BM337" s="13" t="s">
        <v>752</v>
      </c>
    </row>
    <row r="338" spans="2:65" s="1" customFormat="1" ht="16.5" customHeight="1">
      <c r="B338" s="132"/>
      <c r="C338" s="133" t="s">
        <v>753</v>
      </c>
      <c r="D338" s="133" t="s">
        <v>125</v>
      </c>
      <c r="E338" s="134" t="s">
        <v>754</v>
      </c>
      <c r="F338" s="135" t="s">
        <v>755</v>
      </c>
      <c r="G338" s="136" t="s">
        <v>128</v>
      </c>
      <c r="H338" s="137">
        <v>1</v>
      </c>
      <c r="I338" s="138"/>
      <c r="J338" s="139">
        <f t="shared" si="120"/>
        <v>0</v>
      </c>
      <c r="K338" s="135" t="s">
        <v>1</v>
      </c>
      <c r="L338" s="27"/>
      <c r="M338" s="140" t="s">
        <v>1</v>
      </c>
      <c r="N338" s="141" t="s">
        <v>38</v>
      </c>
      <c r="O338" s="46"/>
      <c r="P338" s="142">
        <f t="shared" si="121"/>
        <v>0</v>
      </c>
      <c r="Q338" s="142">
        <v>0</v>
      </c>
      <c r="R338" s="142">
        <f t="shared" si="122"/>
        <v>0</v>
      </c>
      <c r="S338" s="142">
        <v>0</v>
      </c>
      <c r="T338" s="143">
        <f t="shared" si="123"/>
        <v>0</v>
      </c>
      <c r="AR338" s="13" t="s">
        <v>140</v>
      </c>
      <c r="AT338" s="13" t="s">
        <v>125</v>
      </c>
      <c r="AU338" s="13" t="s">
        <v>140</v>
      </c>
      <c r="AY338" s="13" t="s">
        <v>120</v>
      </c>
      <c r="BE338" s="144">
        <f t="shared" si="124"/>
        <v>0</v>
      </c>
      <c r="BF338" s="144">
        <f t="shared" si="125"/>
        <v>0</v>
      </c>
      <c r="BG338" s="144">
        <f t="shared" si="126"/>
        <v>0</v>
      </c>
      <c r="BH338" s="144">
        <f t="shared" si="127"/>
        <v>0</v>
      </c>
      <c r="BI338" s="144">
        <f t="shared" si="128"/>
        <v>0</v>
      </c>
      <c r="BJ338" s="13" t="s">
        <v>75</v>
      </c>
      <c r="BK338" s="144">
        <f t="shared" si="129"/>
        <v>0</v>
      </c>
      <c r="BL338" s="13" t="s">
        <v>140</v>
      </c>
      <c r="BM338" s="13" t="s">
        <v>756</v>
      </c>
    </row>
    <row r="339" spans="2:65" s="1" customFormat="1" ht="16.5" customHeight="1">
      <c r="B339" s="132"/>
      <c r="C339" s="133" t="s">
        <v>757</v>
      </c>
      <c r="D339" s="133" t="s">
        <v>125</v>
      </c>
      <c r="E339" s="134" t="s">
        <v>758</v>
      </c>
      <c r="F339" s="135" t="s">
        <v>759</v>
      </c>
      <c r="G339" s="136" t="s">
        <v>128</v>
      </c>
      <c r="H339" s="137">
        <v>1</v>
      </c>
      <c r="I339" s="138"/>
      <c r="J339" s="139">
        <f t="shared" si="120"/>
        <v>0</v>
      </c>
      <c r="K339" s="135" t="s">
        <v>1</v>
      </c>
      <c r="L339" s="27"/>
      <c r="M339" s="140" t="s">
        <v>1</v>
      </c>
      <c r="N339" s="141" t="s">
        <v>38</v>
      </c>
      <c r="O339" s="46"/>
      <c r="P339" s="142">
        <f t="shared" si="121"/>
        <v>0</v>
      </c>
      <c r="Q339" s="142">
        <v>0</v>
      </c>
      <c r="R339" s="142">
        <f t="shared" si="122"/>
        <v>0</v>
      </c>
      <c r="S339" s="142">
        <v>0</v>
      </c>
      <c r="T339" s="143">
        <f t="shared" si="123"/>
        <v>0</v>
      </c>
      <c r="AR339" s="13" t="s">
        <v>140</v>
      </c>
      <c r="AT339" s="13" t="s">
        <v>125</v>
      </c>
      <c r="AU339" s="13" t="s">
        <v>140</v>
      </c>
      <c r="AY339" s="13" t="s">
        <v>120</v>
      </c>
      <c r="BE339" s="144">
        <f t="shared" si="124"/>
        <v>0</v>
      </c>
      <c r="BF339" s="144">
        <f t="shared" si="125"/>
        <v>0</v>
      </c>
      <c r="BG339" s="144">
        <f t="shared" si="126"/>
        <v>0</v>
      </c>
      <c r="BH339" s="144">
        <f t="shared" si="127"/>
        <v>0</v>
      </c>
      <c r="BI339" s="144">
        <f t="shared" si="128"/>
        <v>0</v>
      </c>
      <c r="BJ339" s="13" t="s">
        <v>75</v>
      </c>
      <c r="BK339" s="144">
        <f t="shared" si="129"/>
        <v>0</v>
      </c>
      <c r="BL339" s="13" t="s">
        <v>140</v>
      </c>
      <c r="BM339" s="13" t="s">
        <v>760</v>
      </c>
    </row>
    <row r="340" spans="2:65" s="1" customFormat="1" ht="16.5" customHeight="1">
      <c r="B340" s="132"/>
      <c r="C340" s="133" t="s">
        <v>761</v>
      </c>
      <c r="D340" s="133" t="s">
        <v>125</v>
      </c>
      <c r="E340" s="134" t="s">
        <v>762</v>
      </c>
      <c r="F340" s="135" t="s">
        <v>763</v>
      </c>
      <c r="G340" s="136" t="s">
        <v>128</v>
      </c>
      <c r="H340" s="137">
        <v>1</v>
      </c>
      <c r="I340" s="138"/>
      <c r="J340" s="139">
        <f t="shared" si="120"/>
        <v>0</v>
      </c>
      <c r="K340" s="135" t="s">
        <v>1</v>
      </c>
      <c r="L340" s="27"/>
      <c r="M340" s="140" t="s">
        <v>1</v>
      </c>
      <c r="N340" s="141" t="s">
        <v>38</v>
      </c>
      <c r="O340" s="46"/>
      <c r="P340" s="142">
        <f t="shared" si="121"/>
        <v>0</v>
      </c>
      <c r="Q340" s="142">
        <v>0</v>
      </c>
      <c r="R340" s="142">
        <f t="shared" si="122"/>
        <v>0</v>
      </c>
      <c r="S340" s="142">
        <v>0</v>
      </c>
      <c r="T340" s="143">
        <f t="shared" si="123"/>
        <v>0</v>
      </c>
      <c r="AR340" s="13" t="s">
        <v>140</v>
      </c>
      <c r="AT340" s="13" t="s">
        <v>125</v>
      </c>
      <c r="AU340" s="13" t="s">
        <v>140</v>
      </c>
      <c r="AY340" s="13" t="s">
        <v>120</v>
      </c>
      <c r="BE340" s="144">
        <f t="shared" si="124"/>
        <v>0</v>
      </c>
      <c r="BF340" s="144">
        <f t="shared" si="125"/>
        <v>0</v>
      </c>
      <c r="BG340" s="144">
        <f t="shared" si="126"/>
        <v>0</v>
      </c>
      <c r="BH340" s="144">
        <f t="shared" si="127"/>
        <v>0</v>
      </c>
      <c r="BI340" s="144">
        <f t="shared" si="128"/>
        <v>0</v>
      </c>
      <c r="BJ340" s="13" t="s">
        <v>75</v>
      </c>
      <c r="BK340" s="144">
        <f t="shared" si="129"/>
        <v>0</v>
      </c>
      <c r="BL340" s="13" t="s">
        <v>140</v>
      </c>
      <c r="BM340" s="13" t="s">
        <v>764</v>
      </c>
    </row>
    <row r="341" spans="2:65" s="1" customFormat="1" ht="16.5" customHeight="1">
      <c r="B341" s="132"/>
      <c r="C341" s="133" t="s">
        <v>765</v>
      </c>
      <c r="D341" s="133" t="s">
        <v>125</v>
      </c>
      <c r="E341" s="134" t="s">
        <v>766</v>
      </c>
      <c r="F341" s="135" t="s">
        <v>418</v>
      </c>
      <c r="G341" s="136" t="s">
        <v>128</v>
      </c>
      <c r="H341" s="137">
        <v>1</v>
      </c>
      <c r="I341" s="138"/>
      <c r="J341" s="139">
        <f t="shared" si="120"/>
        <v>0</v>
      </c>
      <c r="K341" s="135" t="s">
        <v>1</v>
      </c>
      <c r="L341" s="27"/>
      <c r="M341" s="140" t="s">
        <v>1</v>
      </c>
      <c r="N341" s="141" t="s">
        <v>38</v>
      </c>
      <c r="O341" s="46"/>
      <c r="P341" s="142">
        <f t="shared" si="121"/>
        <v>0</v>
      </c>
      <c r="Q341" s="142">
        <v>0</v>
      </c>
      <c r="R341" s="142">
        <f t="shared" si="122"/>
        <v>0</v>
      </c>
      <c r="S341" s="142">
        <v>0</v>
      </c>
      <c r="T341" s="143">
        <f t="shared" si="123"/>
        <v>0</v>
      </c>
      <c r="AR341" s="13" t="s">
        <v>140</v>
      </c>
      <c r="AT341" s="13" t="s">
        <v>125</v>
      </c>
      <c r="AU341" s="13" t="s">
        <v>140</v>
      </c>
      <c r="AY341" s="13" t="s">
        <v>120</v>
      </c>
      <c r="BE341" s="144">
        <f t="shared" si="124"/>
        <v>0</v>
      </c>
      <c r="BF341" s="144">
        <f t="shared" si="125"/>
        <v>0</v>
      </c>
      <c r="BG341" s="144">
        <f t="shared" si="126"/>
        <v>0</v>
      </c>
      <c r="BH341" s="144">
        <f t="shared" si="127"/>
        <v>0</v>
      </c>
      <c r="BI341" s="144">
        <f t="shared" si="128"/>
        <v>0</v>
      </c>
      <c r="BJ341" s="13" t="s">
        <v>75</v>
      </c>
      <c r="BK341" s="144">
        <f t="shared" si="129"/>
        <v>0</v>
      </c>
      <c r="BL341" s="13" t="s">
        <v>140</v>
      </c>
      <c r="BM341" s="13" t="s">
        <v>767</v>
      </c>
    </row>
    <row r="342" spans="2:65" s="1" customFormat="1" ht="16.5" customHeight="1">
      <c r="B342" s="132"/>
      <c r="C342" s="133" t="s">
        <v>768</v>
      </c>
      <c r="D342" s="133" t="s">
        <v>125</v>
      </c>
      <c r="E342" s="134" t="s">
        <v>769</v>
      </c>
      <c r="F342" s="135" t="s">
        <v>422</v>
      </c>
      <c r="G342" s="136" t="s">
        <v>128</v>
      </c>
      <c r="H342" s="137">
        <v>1</v>
      </c>
      <c r="I342" s="138"/>
      <c r="J342" s="139">
        <f t="shared" si="120"/>
        <v>0</v>
      </c>
      <c r="K342" s="135" t="s">
        <v>1</v>
      </c>
      <c r="L342" s="27"/>
      <c r="M342" s="158" t="s">
        <v>1</v>
      </c>
      <c r="N342" s="159" t="s">
        <v>38</v>
      </c>
      <c r="O342" s="160"/>
      <c r="P342" s="161">
        <f t="shared" si="121"/>
        <v>0</v>
      </c>
      <c r="Q342" s="161">
        <v>0</v>
      </c>
      <c r="R342" s="161">
        <f t="shared" si="122"/>
        <v>0</v>
      </c>
      <c r="S342" s="161">
        <v>0</v>
      </c>
      <c r="T342" s="162">
        <f t="shared" si="123"/>
        <v>0</v>
      </c>
      <c r="AR342" s="13" t="s">
        <v>140</v>
      </c>
      <c r="AT342" s="13" t="s">
        <v>125</v>
      </c>
      <c r="AU342" s="13" t="s">
        <v>140</v>
      </c>
      <c r="AY342" s="13" t="s">
        <v>120</v>
      </c>
      <c r="BE342" s="144">
        <f t="shared" si="124"/>
        <v>0</v>
      </c>
      <c r="BF342" s="144">
        <f t="shared" si="125"/>
        <v>0</v>
      </c>
      <c r="BG342" s="144">
        <f t="shared" si="126"/>
        <v>0</v>
      </c>
      <c r="BH342" s="144">
        <f t="shared" si="127"/>
        <v>0</v>
      </c>
      <c r="BI342" s="144">
        <f t="shared" si="128"/>
        <v>0</v>
      </c>
      <c r="BJ342" s="13" t="s">
        <v>75</v>
      </c>
      <c r="BK342" s="144">
        <f t="shared" si="129"/>
        <v>0</v>
      </c>
      <c r="BL342" s="13" t="s">
        <v>140</v>
      </c>
      <c r="BM342" s="13" t="s">
        <v>770</v>
      </c>
    </row>
    <row r="343" spans="2:65" s="1" customFormat="1" ht="6.95" customHeight="1">
      <c r="B343" s="36"/>
      <c r="C343" s="37"/>
      <c r="D343" s="37"/>
      <c r="E343" s="37"/>
      <c r="F343" s="37"/>
      <c r="G343" s="37"/>
      <c r="H343" s="37"/>
      <c r="I343" s="93"/>
      <c r="J343" s="37"/>
      <c r="K343" s="37"/>
      <c r="L343" s="27"/>
    </row>
  </sheetData>
  <autoFilter ref="C97:K342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2019-009-a - Revize</vt:lpstr>
      <vt:lpstr>'2019-009-a - Revize'!Názvy_tisku</vt:lpstr>
      <vt:lpstr>'Rekapitulace stavby'!Názvy_tisku</vt:lpstr>
      <vt:lpstr>'2019-009-a - Revize'!Oblast_tisku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knoblochova</cp:lastModifiedBy>
  <dcterms:created xsi:type="dcterms:W3CDTF">2019-05-22T16:09:17Z</dcterms:created>
  <dcterms:modified xsi:type="dcterms:W3CDTF">2019-09-23T06:11:29Z</dcterms:modified>
</cp:coreProperties>
</file>