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a2a7a10452f2ae/Plocha/Práce 2023 - živnost/Rozpočet/51. Oprava horní vrátnice^J PNHB/"/>
    </mc:Choice>
  </mc:AlternateContent>
  <xr:revisionPtr revIDLastSave="0" documentId="8_{95984466-6C2A-4086-A6D2-946F4835C3A5}" xr6:coauthVersionLast="47" xr6:coauthVersionMax="47" xr10:uidLastSave="{00000000-0000-0000-0000-000000000000}"/>
  <bookViews>
    <workbookView xWindow="-12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Pol'!$A$1:$U$228</definedName>
    <definedName name="_xlnm.Print_Area" localSheetId="1">Stavba!$A$1:$J$73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 fullCalcOnLoad="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2" i="1" l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16" i="1" s="1"/>
  <c r="I55" i="1"/>
  <c r="I54" i="1"/>
  <c r="I53" i="1"/>
  <c r="I52" i="1"/>
  <c r="I51" i="1"/>
  <c r="I50" i="1"/>
  <c r="I49" i="1"/>
  <c r="G39" i="1"/>
  <c r="F39" i="1"/>
  <c r="G218" i="12"/>
  <c r="AC218" i="12"/>
  <c r="AD218" i="12"/>
  <c r="F9" i="12"/>
  <c r="G9" i="12"/>
  <c r="G8" i="12" s="1"/>
  <c r="I9" i="12"/>
  <c r="I8" i="12" s="1"/>
  <c r="K9" i="12"/>
  <c r="K8" i="12" s="1"/>
  <c r="O9" i="12"/>
  <c r="O8" i="12" s="1"/>
  <c r="Q9" i="12"/>
  <c r="Q8" i="12" s="1"/>
  <c r="U9" i="12"/>
  <c r="U8" i="12" s="1"/>
  <c r="F11" i="12"/>
  <c r="G11" i="12"/>
  <c r="M11" i="12" s="1"/>
  <c r="I11" i="12"/>
  <c r="K11" i="12"/>
  <c r="O11" i="12"/>
  <c r="Q11" i="12"/>
  <c r="U11" i="12"/>
  <c r="F13" i="12"/>
  <c r="G13" i="12"/>
  <c r="M13" i="12" s="1"/>
  <c r="I13" i="12"/>
  <c r="K13" i="12"/>
  <c r="O13" i="12"/>
  <c r="Q13" i="12"/>
  <c r="U13" i="12"/>
  <c r="F15" i="12"/>
  <c r="G15" i="12"/>
  <c r="M15" i="12" s="1"/>
  <c r="I15" i="12"/>
  <c r="K15" i="12"/>
  <c r="O15" i="12"/>
  <c r="Q15" i="12"/>
  <c r="U15" i="12"/>
  <c r="F17" i="12"/>
  <c r="G17" i="12"/>
  <c r="M17" i="12" s="1"/>
  <c r="I17" i="12"/>
  <c r="K17" i="12"/>
  <c r="O17" i="12"/>
  <c r="Q17" i="12"/>
  <c r="U17" i="12"/>
  <c r="F20" i="12"/>
  <c r="G20" i="12"/>
  <c r="M20" i="12" s="1"/>
  <c r="M19" i="12" s="1"/>
  <c r="I20" i="12"/>
  <c r="I19" i="12" s="1"/>
  <c r="K20" i="12"/>
  <c r="K19" i="12" s="1"/>
  <c r="O20" i="12"/>
  <c r="O19" i="12" s="1"/>
  <c r="Q20" i="12"/>
  <c r="Q19" i="12" s="1"/>
  <c r="U20" i="12"/>
  <c r="U19" i="12" s="1"/>
  <c r="F22" i="12"/>
  <c r="G22" i="12" s="1"/>
  <c r="I22" i="12"/>
  <c r="I21" i="12" s="1"/>
  <c r="K22" i="12"/>
  <c r="K21" i="12" s="1"/>
  <c r="O22" i="12"/>
  <c r="O21" i="12" s="1"/>
  <c r="Q22" i="12"/>
  <c r="Q21" i="12" s="1"/>
  <c r="U22" i="12"/>
  <c r="U21" i="12" s="1"/>
  <c r="F25" i="12"/>
  <c r="G25" i="12" s="1"/>
  <c r="M25" i="12" s="1"/>
  <c r="I25" i="12"/>
  <c r="K25" i="12"/>
  <c r="O25" i="12"/>
  <c r="Q25" i="12"/>
  <c r="U25" i="12"/>
  <c r="F28" i="12"/>
  <c r="G28" i="12" s="1"/>
  <c r="M28" i="12" s="1"/>
  <c r="I28" i="12"/>
  <c r="K28" i="12"/>
  <c r="O28" i="12"/>
  <c r="Q28" i="12"/>
  <c r="U28" i="12"/>
  <c r="F32" i="12"/>
  <c r="G32" i="12" s="1"/>
  <c r="M32" i="12" s="1"/>
  <c r="I32" i="12"/>
  <c r="K32" i="12"/>
  <c r="O32" i="12"/>
  <c r="Q32" i="12"/>
  <c r="U32" i="12"/>
  <c r="F34" i="12"/>
  <c r="G34" i="12" s="1"/>
  <c r="M34" i="12" s="1"/>
  <c r="I34" i="12"/>
  <c r="K34" i="12"/>
  <c r="O34" i="12"/>
  <c r="Q34" i="12"/>
  <c r="U34" i="12"/>
  <c r="F36" i="12"/>
  <c r="G36" i="12"/>
  <c r="M36" i="12" s="1"/>
  <c r="M35" i="12" s="1"/>
  <c r="I36" i="12"/>
  <c r="I35" i="12" s="1"/>
  <c r="K36" i="12"/>
  <c r="K35" i="12" s="1"/>
  <c r="O36" i="12"/>
  <c r="O35" i="12" s="1"/>
  <c r="Q36" i="12"/>
  <c r="Q35" i="12" s="1"/>
  <c r="U36" i="12"/>
  <c r="U35" i="12" s="1"/>
  <c r="F39" i="12"/>
  <c r="G39" i="12"/>
  <c r="G38" i="12" s="1"/>
  <c r="I39" i="12"/>
  <c r="I38" i="12" s="1"/>
  <c r="K39" i="12"/>
  <c r="K38" i="12" s="1"/>
  <c r="M39" i="12"/>
  <c r="M38" i="12" s="1"/>
  <c r="O39" i="12"/>
  <c r="O38" i="12" s="1"/>
  <c r="Q39" i="12"/>
  <c r="Q38" i="12" s="1"/>
  <c r="U39" i="12"/>
  <c r="U38" i="12" s="1"/>
  <c r="F40" i="12"/>
  <c r="G40" i="12"/>
  <c r="I40" i="12"/>
  <c r="K40" i="12"/>
  <c r="M40" i="12"/>
  <c r="O40" i="12"/>
  <c r="Q40" i="12"/>
  <c r="U40" i="12"/>
  <c r="F42" i="12"/>
  <c r="G42" i="12"/>
  <c r="G41" i="12" s="1"/>
  <c r="I42" i="12"/>
  <c r="I41" i="12" s="1"/>
  <c r="K42" i="12"/>
  <c r="K41" i="12" s="1"/>
  <c r="M42" i="12"/>
  <c r="M41" i="12" s="1"/>
  <c r="O42" i="12"/>
  <c r="O41" i="12" s="1"/>
  <c r="Q42" i="12"/>
  <c r="Q41" i="12" s="1"/>
  <c r="U42" i="12"/>
  <c r="U41" i="12" s="1"/>
  <c r="F45" i="12"/>
  <c r="G45" i="12" s="1"/>
  <c r="I45" i="12"/>
  <c r="I44" i="12" s="1"/>
  <c r="K45" i="12"/>
  <c r="K44" i="12" s="1"/>
  <c r="O45" i="12"/>
  <c r="O44" i="12" s="1"/>
  <c r="Q45" i="12"/>
  <c r="Q44" i="12" s="1"/>
  <c r="U45" i="12"/>
  <c r="U44" i="12" s="1"/>
  <c r="F47" i="12"/>
  <c r="G47" i="12"/>
  <c r="G46" i="12" s="1"/>
  <c r="I47" i="12"/>
  <c r="I46" i="12" s="1"/>
  <c r="K47" i="12"/>
  <c r="K46" i="12" s="1"/>
  <c r="O47" i="12"/>
  <c r="O46" i="12" s="1"/>
  <c r="Q47" i="12"/>
  <c r="Q46" i="12" s="1"/>
  <c r="U47" i="12"/>
  <c r="U46" i="12" s="1"/>
  <c r="F48" i="12"/>
  <c r="G48" i="12"/>
  <c r="M48" i="12" s="1"/>
  <c r="I48" i="12"/>
  <c r="K48" i="12"/>
  <c r="O48" i="12"/>
  <c r="Q48" i="12"/>
  <c r="U48" i="12"/>
  <c r="F49" i="12"/>
  <c r="G49" i="12"/>
  <c r="M49" i="12" s="1"/>
  <c r="I49" i="12"/>
  <c r="K49" i="12"/>
  <c r="O49" i="12"/>
  <c r="Q49" i="12"/>
  <c r="U49" i="12"/>
  <c r="F51" i="12"/>
  <c r="G51" i="12"/>
  <c r="M51" i="12" s="1"/>
  <c r="I51" i="12"/>
  <c r="K51" i="12"/>
  <c r="O51" i="12"/>
  <c r="Q51" i="12"/>
  <c r="U51" i="12"/>
  <c r="F52" i="12"/>
  <c r="G52" i="12"/>
  <c r="M52" i="12" s="1"/>
  <c r="I52" i="12"/>
  <c r="K52" i="12"/>
  <c r="O52" i="12"/>
  <c r="Q52" i="12"/>
  <c r="U52" i="12"/>
  <c r="F53" i="12"/>
  <c r="G53" i="12"/>
  <c r="M53" i="12" s="1"/>
  <c r="I53" i="12"/>
  <c r="K53" i="12"/>
  <c r="O53" i="12"/>
  <c r="Q53" i="12"/>
  <c r="U53" i="12"/>
  <c r="F55" i="12"/>
  <c r="G55" i="12"/>
  <c r="G54" i="12" s="1"/>
  <c r="I55" i="12"/>
  <c r="I54" i="12" s="1"/>
  <c r="K55" i="12"/>
  <c r="K54" i="12" s="1"/>
  <c r="O55" i="12"/>
  <c r="O54" i="12" s="1"/>
  <c r="Q55" i="12"/>
  <c r="Q54" i="12" s="1"/>
  <c r="U55" i="12"/>
  <c r="U54" i="12" s="1"/>
  <c r="F56" i="12"/>
  <c r="G56" i="12"/>
  <c r="M56" i="12" s="1"/>
  <c r="I56" i="12"/>
  <c r="K56" i="12"/>
  <c r="O56" i="12"/>
  <c r="Q56" i="12"/>
  <c r="U56" i="12"/>
  <c r="F58" i="12"/>
  <c r="G58" i="12"/>
  <c r="M58" i="12" s="1"/>
  <c r="M57" i="12" s="1"/>
  <c r="I58" i="12"/>
  <c r="I57" i="12" s="1"/>
  <c r="K58" i="12"/>
  <c r="K57" i="12" s="1"/>
  <c r="O58" i="12"/>
  <c r="O57" i="12" s="1"/>
  <c r="Q58" i="12"/>
  <c r="Q57" i="12" s="1"/>
  <c r="U58" i="12"/>
  <c r="U57" i="12" s="1"/>
  <c r="F61" i="12"/>
  <c r="G61" i="12" s="1"/>
  <c r="I61" i="12"/>
  <c r="I60" i="12" s="1"/>
  <c r="K61" i="12"/>
  <c r="K60" i="12" s="1"/>
  <c r="O61" i="12"/>
  <c r="O60" i="12" s="1"/>
  <c r="Q61" i="12"/>
  <c r="Q60" i="12" s="1"/>
  <c r="U61" i="12"/>
  <c r="U60" i="12" s="1"/>
  <c r="F64" i="12"/>
  <c r="G64" i="12" s="1"/>
  <c r="M64" i="12" s="1"/>
  <c r="I64" i="12"/>
  <c r="K64" i="12"/>
  <c r="O64" i="12"/>
  <c r="Q64" i="12"/>
  <c r="U64" i="12"/>
  <c r="F65" i="12"/>
  <c r="G65" i="12" s="1"/>
  <c r="M65" i="12" s="1"/>
  <c r="I65" i="12"/>
  <c r="K65" i="12"/>
  <c r="O65" i="12"/>
  <c r="Q65" i="12"/>
  <c r="U65" i="12"/>
  <c r="F66" i="12"/>
  <c r="G66" i="12" s="1"/>
  <c r="M66" i="12" s="1"/>
  <c r="I66" i="12"/>
  <c r="K66" i="12"/>
  <c r="O66" i="12"/>
  <c r="Q66" i="12"/>
  <c r="U66" i="12"/>
  <c r="F68" i="12"/>
  <c r="G68" i="12"/>
  <c r="M68" i="12" s="1"/>
  <c r="I68" i="12"/>
  <c r="I67" i="12" s="1"/>
  <c r="K68" i="12"/>
  <c r="K67" i="12" s="1"/>
  <c r="O68" i="12"/>
  <c r="O67" i="12" s="1"/>
  <c r="Q68" i="12"/>
  <c r="Q67" i="12" s="1"/>
  <c r="U68" i="12"/>
  <c r="U67" i="12" s="1"/>
  <c r="F69" i="12"/>
  <c r="G69" i="12"/>
  <c r="M69" i="12" s="1"/>
  <c r="I69" i="12"/>
  <c r="K69" i="12"/>
  <c r="O69" i="12"/>
  <c r="Q69" i="12"/>
  <c r="U69" i="12"/>
  <c r="F70" i="12"/>
  <c r="G70" i="12"/>
  <c r="M70" i="12" s="1"/>
  <c r="I70" i="12"/>
  <c r="K70" i="12"/>
  <c r="O70" i="12"/>
  <c r="Q70" i="12"/>
  <c r="U70" i="12"/>
  <c r="F71" i="12"/>
  <c r="G71" i="12"/>
  <c r="M71" i="12" s="1"/>
  <c r="I71" i="12"/>
  <c r="K71" i="12"/>
  <c r="O71" i="12"/>
  <c r="Q71" i="12"/>
  <c r="U71" i="12"/>
  <c r="F73" i="12"/>
  <c r="G73" i="12"/>
  <c r="G72" i="12" s="1"/>
  <c r="I73" i="12"/>
  <c r="I72" i="12" s="1"/>
  <c r="K73" i="12"/>
  <c r="K72" i="12" s="1"/>
  <c r="M73" i="12"/>
  <c r="M72" i="12" s="1"/>
  <c r="O73" i="12"/>
  <c r="O72" i="12" s="1"/>
  <c r="Q73" i="12"/>
  <c r="Q72" i="12" s="1"/>
  <c r="U73" i="12"/>
  <c r="U72" i="12" s="1"/>
  <c r="F74" i="12"/>
  <c r="G74" i="12"/>
  <c r="I74" i="12"/>
  <c r="K74" i="12"/>
  <c r="M74" i="12"/>
  <c r="O74" i="12"/>
  <c r="Q74" i="12"/>
  <c r="U74" i="12"/>
  <c r="F75" i="12"/>
  <c r="G75" i="12"/>
  <c r="I75" i="12"/>
  <c r="K75" i="12"/>
  <c r="M75" i="12"/>
  <c r="O75" i="12"/>
  <c r="Q75" i="12"/>
  <c r="U75" i="12"/>
  <c r="F76" i="12"/>
  <c r="G76" i="12"/>
  <c r="I76" i="12"/>
  <c r="K76" i="12"/>
  <c r="M76" i="12"/>
  <c r="O76" i="12"/>
  <c r="Q76" i="12"/>
  <c r="U76" i="12"/>
  <c r="F78" i="12"/>
  <c r="G78" i="12"/>
  <c r="G77" i="12" s="1"/>
  <c r="I78" i="12"/>
  <c r="I77" i="12" s="1"/>
  <c r="K78" i="12"/>
  <c r="K77" i="12" s="1"/>
  <c r="O78" i="12"/>
  <c r="O77" i="12" s="1"/>
  <c r="Q78" i="12"/>
  <c r="Q77" i="12" s="1"/>
  <c r="U78" i="12"/>
  <c r="U77" i="12" s="1"/>
  <c r="F79" i="12"/>
  <c r="G79" i="12"/>
  <c r="M79" i="12" s="1"/>
  <c r="I79" i="12"/>
  <c r="K79" i="12"/>
  <c r="O79" i="12"/>
  <c r="Q79" i="12"/>
  <c r="U79" i="12"/>
  <c r="F80" i="12"/>
  <c r="G80" i="12"/>
  <c r="M80" i="12" s="1"/>
  <c r="I80" i="12"/>
  <c r="K80" i="12"/>
  <c r="O80" i="12"/>
  <c r="Q80" i="12"/>
  <c r="U80" i="12"/>
  <c r="F81" i="12"/>
  <c r="G81" i="12"/>
  <c r="M81" i="12" s="1"/>
  <c r="I81" i="12"/>
  <c r="K81" i="12"/>
  <c r="O81" i="12"/>
  <c r="Q81" i="12"/>
  <c r="U81" i="12"/>
  <c r="F82" i="12"/>
  <c r="G82" i="12"/>
  <c r="M82" i="12" s="1"/>
  <c r="I82" i="12"/>
  <c r="K82" i="12"/>
  <c r="O82" i="12"/>
  <c r="Q82" i="12"/>
  <c r="U82" i="12"/>
  <c r="F83" i="12"/>
  <c r="G83" i="12"/>
  <c r="M83" i="12" s="1"/>
  <c r="I83" i="12"/>
  <c r="K83" i="12"/>
  <c r="O83" i="12"/>
  <c r="Q83" i="12"/>
  <c r="U83" i="12"/>
  <c r="F84" i="12"/>
  <c r="G84" i="12"/>
  <c r="M84" i="12" s="1"/>
  <c r="I84" i="12"/>
  <c r="K84" i="12"/>
  <c r="O84" i="12"/>
  <c r="Q84" i="12"/>
  <c r="U84" i="12"/>
  <c r="F85" i="12"/>
  <c r="G85" i="12"/>
  <c r="M85" i="12" s="1"/>
  <c r="I85" i="12"/>
  <c r="K85" i="12"/>
  <c r="O85" i="12"/>
  <c r="Q85" i="12"/>
  <c r="U85" i="12"/>
  <c r="F86" i="12"/>
  <c r="G86" i="12"/>
  <c r="M86" i="12" s="1"/>
  <c r="I86" i="12"/>
  <c r="K86" i="12"/>
  <c r="O86" i="12"/>
  <c r="Q86" i="12"/>
  <c r="U86" i="12"/>
  <c r="F87" i="12"/>
  <c r="G87" i="12"/>
  <c r="M87" i="12" s="1"/>
  <c r="I87" i="12"/>
  <c r="K87" i="12"/>
  <c r="O87" i="12"/>
  <c r="Q87" i="12"/>
  <c r="U87" i="12"/>
  <c r="F89" i="12"/>
  <c r="G89" i="12" s="1"/>
  <c r="I89" i="12"/>
  <c r="I88" i="12" s="1"/>
  <c r="K89" i="12"/>
  <c r="K88" i="12" s="1"/>
  <c r="O89" i="12"/>
  <c r="O88" i="12" s="1"/>
  <c r="Q89" i="12"/>
  <c r="Q88" i="12" s="1"/>
  <c r="U89" i="12"/>
  <c r="U88" i="12" s="1"/>
  <c r="F90" i="12"/>
  <c r="G90" i="12" s="1"/>
  <c r="M90" i="12" s="1"/>
  <c r="I90" i="12"/>
  <c r="K90" i="12"/>
  <c r="O90" i="12"/>
  <c r="Q90" i="12"/>
  <c r="U90" i="12"/>
  <c r="F91" i="12"/>
  <c r="G91" i="12" s="1"/>
  <c r="M91" i="12" s="1"/>
  <c r="I91" i="12"/>
  <c r="K91" i="12"/>
  <c r="O91" i="12"/>
  <c r="Q91" i="12"/>
  <c r="U91" i="12"/>
  <c r="F93" i="12"/>
  <c r="G93" i="12"/>
  <c r="G92" i="12" s="1"/>
  <c r="I93" i="12"/>
  <c r="I92" i="12" s="1"/>
  <c r="K93" i="12"/>
  <c r="K92" i="12" s="1"/>
  <c r="O93" i="12"/>
  <c r="O92" i="12" s="1"/>
  <c r="Q93" i="12"/>
  <c r="Q92" i="12" s="1"/>
  <c r="U93" i="12"/>
  <c r="U92" i="12" s="1"/>
  <c r="F94" i="12"/>
  <c r="G94" i="12"/>
  <c r="M94" i="12" s="1"/>
  <c r="I94" i="12"/>
  <c r="K94" i="12"/>
  <c r="O94" i="12"/>
  <c r="Q94" i="12"/>
  <c r="U94" i="12"/>
  <c r="F95" i="12"/>
  <c r="G95" i="12"/>
  <c r="M95" i="12" s="1"/>
  <c r="I95" i="12"/>
  <c r="K95" i="12"/>
  <c r="O95" i="12"/>
  <c r="Q95" i="12"/>
  <c r="U95" i="12"/>
  <c r="F96" i="12"/>
  <c r="G96" i="12"/>
  <c r="M96" i="12" s="1"/>
  <c r="I96" i="12"/>
  <c r="K96" i="12"/>
  <c r="O96" i="12"/>
  <c r="Q96" i="12"/>
  <c r="U96" i="12"/>
  <c r="F97" i="12"/>
  <c r="G97" i="12"/>
  <c r="M97" i="12" s="1"/>
  <c r="I97" i="12"/>
  <c r="K97" i="12"/>
  <c r="O97" i="12"/>
  <c r="Q97" i="12"/>
  <c r="U97" i="12"/>
  <c r="F98" i="12"/>
  <c r="G98" i="12"/>
  <c r="M98" i="12" s="1"/>
  <c r="I98" i="12"/>
  <c r="K98" i="12"/>
  <c r="O98" i="12"/>
  <c r="Q98" i="12"/>
  <c r="U98" i="12"/>
  <c r="F99" i="12"/>
  <c r="G99" i="12"/>
  <c r="M99" i="12" s="1"/>
  <c r="I99" i="12"/>
  <c r="K99" i="12"/>
  <c r="O99" i="12"/>
  <c r="Q99" i="12"/>
  <c r="U99" i="12"/>
  <c r="F100" i="12"/>
  <c r="G100" i="12"/>
  <c r="M100" i="12" s="1"/>
  <c r="I100" i="12"/>
  <c r="K100" i="12"/>
  <c r="O100" i="12"/>
  <c r="Q100" i="12"/>
  <c r="U100" i="12"/>
  <c r="F101" i="12"/>
  <c r="G101" i="12"/>
  <c r="M101" i="12" s="1"/>
  <c r="I101" i="12"/>
  <c r="K101" i="12"/>
  <c r="O101" i="12"/>
  <c r="Q101" i="12"/>
  <c r="U101" i="12"/>
  <c r="F102" i="12"/>
  <c r="G102" i="12"/>
  <c r="M102" i="12" s="1"/>
  <c r="I102" i="12"/>
  <c r="K102" i="12"/>
  <c r="O102" i="12"/>
  <c r="Q102" i="12"/>
  <c r="U102" i="12"/>
  <c r="F103" i="12"/>
  <c r="G103" i="12"/>
  <c r="M103" i="12" s="1"/>
  <c r="I103" i="12"/>
  <c r="K103" i="12"/>
  <c r="O103" i="12"/>
  <c r="Q103" i="12"/>
  <c r="U103" i="12"/>
  <c r="F104" i="12"/>
  <c r="G104" i="12"/>
  <c r="M104" i="12" s="1"/>
  <c r="I104" i="12"/>
  <c r="K104" i="12"/>
  <c r="O104" i="12"/>
  <c r="Q104" i="12"/>
  <c r="U104" i="12"/>
  <c r="F105" i="12"/>
  <c r="G105" i="12"/>
  <c r="M105" i="12" s="1"/>
  <c r="I105" i="12"/>
  <c r="K105" i="12"/>
  <c r="O105" i="12"/>
  <c r="Q105" i="12"/>
  <c r="U105" i="12"/>
  <c r="F106" i="12"/>
  <c r="G106" i="12"/>
  <c r="M106" i="12" s="1"/>
  <c r="I106" i="12"/>
  <c r="K106" i="12"/>
  <c r="O106" i="12"/>
  <c r="Q106" i="12"/>
  <c r="U106" i="12"/>
  <c r="F107" i="12"/>
  <c r="G107" i="12"/>
  <c r="M107" i="12" s="1"/>
  <c r="I107" i="12"/>
  <c r="K107" i="12"/>
  <c r="O107" i="12"/>
  <c r="Q107" i="12"/>
  <c r="U107" i="12"/>
  <c r="F108" i="12"/>
  <c r="G108" i="12"/>
  <c r="M108" i="12" s="1"/>
  <c r="I108" i="12"/>
  <c r="K108" i="12"/>
  <c r="O108" i="12"/>
  <c r="Q108" i="12"/>
  <c r="U108" i="12"/>
  <c r="F109" i="12"/>
  <c r="G109" i="12"/>
  <c r="M109" i="12" s="1"/>
  <c r="I109" i="12"/>
  <c r="K109" i="12"/>
  <c r="O109" i="12"/>
  <c r="Q109" i="12"/>
  <c r="U109" i="12"/>
  <c r="F110" i="12"/>
  <c r="G110" i="12"/>
  <c r="M110" i="12" s="1"/>
  <c r="I110" i="12"/>
  <c r="K110" i="12"/>
  <c r="O110" i="12"/>
  <c r="Q110" i="12"/>
  <c r="U110" i="12"/>
  <c r="F111" i="12"/>
  <c r="G111" i="12"/>
  <c r="M111" i="12" s="1"/>
  <c r="I111" i="12"/>
  <c r="K111" i="12"/>
  <c r="O111" i="12"/>
  <c r="Q111" i="12"/>
  <c r="U111" i="12"/>
  <c r="F112" i="12"/>
  <c r="G112" i="12"/>
  <c r="M112" i="12" s="1"/>
  <c r="I112" i="12"/>
  <c r="K112" i="12"/>
  <c r="O112" i="12"/>
  <c r="Q112" i="12"/>
  <c r="U112" i="12"/>
  <c r="F113" i="12"/>
  <c r="G113" i="12"/>
  <c r="M113" i="12" s="1"/>
  <c r="I113" i="12"/>
  <c r="K113" i="12"/>
  <c r="O113" i="12"/>
  <c r="Q113" i="12"/>
  <c r="U113" i="12"/>
  <c r="F114" i="12"/>
  <c r="G114" i="12"/>
  <c r="M114" i="12" s="1"/>
  <c r="I114" i="12"/>
  <c r="K114" i="12"/>
  <c r="O114" i="12"/>
  <c r="Q114" i="12"/>
  <c r="U114" i="12"/>
  <c r="F115" i="12"/>
  <c r="G115" i="12"/>
  <c r="M115" i="12" s="1"/>
  <c r="I115" i="12"/>
  <c r="K115" i="12"/>
  <c r="O115" i="12"/>
  <c r="Q115" i="12"/>
  <c r="U115" i="12"/>
  <c r="F116" i="12"/>
  <c r="G116" i="12"/>
  <c r="M116" i="12" s="1"/>
  <c r="I116" i="12"/>
  <c r="K116" i="12"/>
  <c r="O116" i="12"/>
  <c r="Q116" i="12"/>
  <c r="U116" i="12"/>
  <c r="F117" i="12"/>
  <c r="G117" i="12"/>
  <c r="M117" i="12" s="1"/>
  <c r="I117" i="12"/>
  <c r="K117" i="12"/>
  <c r="O117" i="12"/>
  <c r="Q117" i="12"/>
  <c r="U117" i="12"/>
  <c r="F118" i="12"/>
  <c r="G118" i="12"/>
  <c r="M118" i="12" s="1"/>
  <c r="I118" i="12"/>
  <c r="K118" i="12"/>
  <c r="O118" i="12"/>
  <c r="Q118" i="12"/>
  <c r="U118" i="12"/>
  <c r="F120" i="12"/>
  <c r="G120" i="12" s="1"/>
  <c r="I120" i="12"/>
  <c r="I119" i="12" s="1"/>
  <c r="K120" i="12"/>
  <c r="K119" i="12" s="1"/>
  <c r="O120" i="12"/>
  <c r="O119" i="12" s="1"/>
  <c r="Q120" i="12"/>
  <c r="Q119" i="12" s="1"/>
  <c r="U120" i="12"/>
  <c r="U119" i="12" s="1"/>
  <c r="F122" i="12"/>
  <c r="G122" i="12" s="1"/>
  <c r="M122" i="12" s="1"/>
  <c r="I122" i="12"/>
  <c r="K122" i="12"/>
  <c r="O122" i="12"/>
  <c r="Q122" i="12"/>
  <c r="U122" i="12"/>
  <c r="F124" i="12"/>
  <c r="G124" i="12"/>
  <c r="M124" i="12" s="1"/>
  <c r="I124" i="12"/>
  <c r="I123" i="12" s="1"/>
  <c r="K124" i="12"/>
  <c r="K123" i="12" s="1"/>
  <c r="O124" i="12"/>
  <c r="O123" i="12" s="1"/>
  <c r="Q124" i="12"/>
  <c r="Q123" i="12" s="1"/>
  <c r="U124" i="12"/>
  <c r="U123" i="12" s="1"/>
  <c r="F125" i="12"/>
  <c r="G125" i="12"/>
  <c r="M125" i="12" s="1"/>
  <c r="I125" i="12"/>
  <c r="K125" i="12"/>
  <c r="O125" i="12"/>
  <c r="Q125" i="12"/>
  <c r="U125" i="12"/>
  <c r="F126" i="12"/>
  <c r="G126" i="12"/>
  <c r="M126" i="12" s="1"/>
  <c r="I126" i="12"/>
  <c r="K126" i="12"/>
  <c r="O126" i="12"/>
  <c r="Q126" i="12"/>
  <c r="U126" i="12"/>
  <c r="F127" i="12"/>
  <c r="G127" i="12"/>
  <c r="M127" i="12" s="1"/>
  <c r="I127" i="12"/>
  <c r="K127" i="12"/>
  <c r="O127" i="12"/>
  <c r="Q127" i="12"/>
  <c r="U127" i="12"/>
  <c r="F129" i="12"/>
  <c r="G129" i="12"/>
  <c r="M129" i="12" s="1"/>
  <c r="I129" i="12"/>
  <c r="K129" i="12"/>
  <c r="O129" i="12"/>
  <c r="Q129" i="12"/>
  <c r="U129" i="12"/>
  <c r="F131" i="12"/>
  <c r="G131" i="12"/>
  <c r="M131" i="12" s="1"/>
  <c r="I131" i="12"/>
  <c r="K131" i="12"/>
  <c r="O131" i="12"/>
  <c r="Q131" i="12"/>
  <c r="U131" i="12"/>
  <c r="F133" i="12"/>
  <c r="G133" i="12" s="1"/>
  <c r="I133" i="12"/>
  <c r="I132" i="12" s="1"/>
  <c r="K133" i="12"/>
  <c r="K132" i="12" s="1"/>
  <c r="O133" i="12"/>
  <c r="O132" i="12" s="1"/>
  <c r="Q133" i="12"/>
  <c r="Q132" i="12" s="1"/>
  <c r="U133" i="12"/>
  <c r="U132" i="12" s="1"/>
  <c r="F135" i="12"/>
  <c r="G135" i="12" s="1"/>
  <c r="M135" i="12" s="1"/>
  <c r="I135" i="12"/>
  <c r="K135" i="12"/>
  <c r="O135" i="12"/>
  <c r="Q135" i="12"/>
  <c r="U135" i="12"/>
  <c r="F137" i="12"/>
  <c r="G137" i="12" s="1"/>
  <c r="M137" i="12" s="1"/>
  <c r="I137" i="12"/>
  <c r="K137" i="12"/>
  <c r="O137" i="12"/>
  <c r="Q137" i="12"/>
  <c r="U137" i="12"/>
  <c r="F140" i="12"/>
  <c r="G140" i="12" s="1"/>
  <c r="M140" i="12" s="1"/>
  <c r="I140" i="12"/>
  <c r="K140" i="12"/>
  <c r="O140" i="12"/>
  <c r="Q140" i="12"/>
  <c r="U140" i="12"/>
  <c r="F142" i="12"/>
  <c r="G142" i="12" s="1"/>
  <c r="M142" i="12" s="1"/>
  <c r="I142" i="12"/>
  <c r="K142" i="12"/>
  <c r="O142" i="12"/>
  <c r="Q142" i="12"/>
  <c r="U142" i="12"/>
  <c r="F144" i="12"/>
  <c r="G144" i="12" s="1"/>
  <c r="M144" i="12" s="1"/>
  <c r="I144" i="12"/>
  <c r="K144" i="12"/>
  <c r="O144" i="12"/>
  <c r="Q144" i="12"/>
  <c r="U144" i="12"/>
  <c r="F146" i="12"/>
  <c r="G146" i="12" s="1"/>
  <c r="M146" i="12" s="1"/>
  <c r="I146" i="12"/>
  <c r="K146" i="12"/>
  <c r="O146" i="12"/>
  <c r="Q146" i="12"/>
  <c r="U146" i="12"/>
  <c r="F148" i="12"/>
  <c r="G148" i="12" s="1"/>
  <c r="M148" i="12" s="1"/>
  <c r="I148" i="12"/>
  <c r="K148" i="12"/>
  <c r="O148" i="12"/>
  <c r="Q148" i="12"/>
  <c r="U148" i="12"/>
  <c r="F150" i="12"/>
  <c r="G150" i="12" s="1"/>
  <c r="M150" i="12" s="1"/>
  <c r="I150" i="12"/>
  <c r="K150" i="12"/>
  <c r="O150" i="12"/>
  <c r="Q150" i="12"/>
  <c r="U150" i="12"/>
  <c r="F151" i="12"/>
  <c r="G151" i="12" s="1"/>
  <c r="M151" i="12" s="1"/>
  <c r="I151" i="12"/>
  <c r="K151" i="12"/>
  <c r="O151" i="12"/>
  <c r="Q151" i="12"/>
  <c r="U151" i="12"/>
  <c r="F153" i="12"/>
  <c r="G153" i="12"/>
  <c r="M153" i="12" s="1"/>
  <c r="M152" i="12" s="1"/>
  <c r="I153" i="12"/>
  <c r="I152" i="12" s="1"/>
  <c r="K153" i="12"/>
  <c r="K152" i="12" s="1"/>
  <c r="O153" i="12"/>
  <c r="O152" i="12" s="1"/>
  <c r="Q153" i="12"/>
  <c r="Q152" i="12" s="1"/>
  <c r="U153" i="12"/>
  <c r="U152" i="12" s="1"/>
  <c r="F154" i="12"/>
  <c r="G154" i="12"/>
  <c r="M154" i="12" s="1"/>
  <c r="I154" i="12"/>
  <c r="K154" i="12"/>
  <c r="O154" i="12"/>
  <c r="Q154" i="12"/>
  <c r="U154" i="12"/>
  <c r="F156" i="12"/>
  <c r="G156" i="12"/>
  <c r="M156" i="12" s="1"/>
  <c r="I156" i="12"/>
  <c r="K156" i="12"/>
  <c r="O156" i="12"/>
  <c r="Q156" i="12"/>
  <c r="U156" i="12"/>
  <c r="F158" i="12"/>
  <c r="G158" i="12"/>
  <c r="M158" i="12" s="1"/>
  <c r="I158" i="12"/>
  <c r="K158" i="12"/>
  <c r="O158" i="12"/>
  <c r="Q158" i="12"/>
  <c r="U158" i="12"/>
  <c r="F160" i="12"/>
  <c r="G160" i="12"/>
  <c r="M160" i="12" s="1"/>
  <c r="I160" i="12"/>
  <c r="K160" i="12"/>
  <c r="O160" i="12"/>
  <c r="Q160" i="12"/>
  <c r="U160" i="12"/>
  <c r="F162" i="12"/>
  <c r="G162" i="12" s="1"/>
  <c r="I162" i="12"/>
  <c r="I161" i="12" s="1"/>
  <c r="K162" i="12"/>
  <c r="K161" i="12" s="1"/>
  <c r="O162" i="12"/>
  <c r="O161" i="12" s="1"/>
  <c r="Q162" i="12"/>
  <c r="Q161" i="12" s="1"/>
  <c r="U162" i="12"/>
  <c r="U161" i="12" s="1"/>
  <c r="F166" i="12"/>
  <c r="G166" i="12" s="1"/>
  <c r="M166" i="12" s="1"/>
  <c r="I166" i="12"/>
  <c r="K166" i="12"/>
  <c r="O166" i="12"/>
  <c r="Q166" i="12"/>
  <c r="U166" i="12"/>
  <c r="F171" i="12"/>
  <c r="G171" i="12"/>
  <c r="G170" i="12" s="1"/>
  <c r="I171" i="12"/>
  <c r="I170" i="12" s="1"/>
  <c r="K171" i="12"/>
  <c r="K170" i="12" s="1"/>
  <c r="O171" i="12"/>
  <c r="O170" i="12" s="1"/>
  <c r="Q171" i="12"/>
  <c r="Q170" i="12" s="1"/>
  <c r="U171" i="12"/>
  <c r="U170" i="12" s="1"/>
  <c r="F172" i="12"/>
  <c r="G172" i="12"/>
  <c r="M172" i="12" s="1"/>
  <c r="I172" i="12"/>
  <c r="K172" i="12"/>
  <c r="O172" i="12"/>
  <c r="Q172" i="12"/>
  <c r="U172" i="12"/>
  <c r="F173" i="12"/>
  <c r="G173" i="12"/>
  <c r="M173" i="12" s="1"/>
  <c r="I173" i="12"/>
  <c r="K173" i="12"/>
  <c r="O173" i="12"/>
  <c r="Q173" i="12"/>
  <c r="U173" i="12"/>
  <c r="F174" i="12"/>
  <c r="G174" i="12"/>
  <c r="M174" i="12" s="1"/>
  <c r="I174" i="12"/>
  <c r="K174" i="12"/>
  <c r="O174" i="12"/>
  <c r="Q174" i="12"/>
  <c r="U174" i="12"/>
  <c r="F175" i="12"/>
  <c r="G175" i="12"/>
  <c r="M175" i="12" s="1"/>
  <c r="I175" i="12"/>
  <c r="K175" i="12"/>
  <c r="O175" i="12"/>
  <c r="Q175" i="12"/>
  <c r="U175" i="12"/>
  <c r="F177" i="12"/>
  <c r="G177" i="12" s="1"/>
  <c r="I177" i="12"/>
  <c r="I176" i="12" s="1"/>
  <c r="K177" i="12"/>
  <c r="K176" i="12" s="1"/>
  <c r="O177" i="12"/>
  <c r="O176" i="12" s="1"/>
  <c r="Q177" i="12"/>
  <c r="Q176" i="12" s="1"/>
  <c r="U177" i="12"/>
  <c r="U176" i="12" s="1"/>
  <c r="F178" i="12"/>
  <c r="G178" i="12" s="1"/>
  <c r="M178" i="12" s="1"/>
  <c r="I178" i="12"/>
  <c r="K178" i="12"/>
  <c r="O178" i="12"/>
  <c r="Q178" i="12"/>
  <c r="U178" i="12"/>
  <c r="F179" i="12"/>
  <c r="G179" i="12" s="1"/>
  <c r="M179" i="12" s="1"/>
  <c r="I179" i="12"/>
  <c r="K179" i="12"/>
  <c r="O179" i="12"/>
  <c r="Q179" i="12"/>
  <c r="U179" i="12"/>
  <c r="F180" i="12"/>
  <c r="G180" i="12" s="1"/>
  <c r="M180" i="12" s="1"/>
  <c r="I180" i="12"/>
  <c r="K180" i="12"/>
  <c r="O180" i="12"/>
  <c r="Q180" i="12"/>
  <c r="U180" i="12"/>
  <c r="F181" i="12"/>
  <c r="G181" i="12" s="1"/>
  <c r="M181" i="12" s="1"/>
  <c r="I181" i="12"/>
  <c r="K181" i="12"/>
  <c r="O181" i="12"/>
  <c r="Q181" i="12"/>
  <c r="U181" i="12"/>
  <c r="F182" i="12"/>
  <c r="G182" i="12" s="1"/>
  <c r="M182" i="12" s="1"/>
  <c r="I182" i="12"/>
  <c r="K182" i="12"/>
  <c r="O182" i="12"/>
  <c r="Q182" i="12"/>
  <c r="U182" i="12"/>
  <c r="F183" i="12"/>
  <c r="G183" i="12" s="1"/>
  <c r="M183" i="12" s="1"/>
  <c r="I183" i="12"/>
  <c r="K183" i="12"/>
  <c r="O183" i="12"/>
  <c r="Q183" i="12"/>
  <c r="U183" i="12"/>
  <c r="F184" i="12"/>
  <c r="G184" i="12" s="1"/>
  <c r="M184" i="12" s="1"/>
  <c r="I184" i="12"/>
  <c r="K184" i="12"/>
  <c r="O184" i="12"/>
  <c r="Q184" i="12"/>
  <c r="U184" i="12"/>
  <c r="F185" i="12"/>
  <c r="G185" i="12" s="1"/>
  <c r="M185" i="12" s="1"/>
  <c r="I185" i="12"/>
  <c r="K185" i="12"/>
  <c r="O185" i="12"/>
  <c r="Q185" i="12"/>
  <c r="U185" i="12"/>
  <c r="F186" i="12"/>
  <c r="G186" i="12" s="1"/>
  <c r="M186" i="12" s="1"/>
  <c r="I186" i="12"/>
  <c r="K186" i="12"/>
  <c r="O186" i="12"/>
  <c r="Q186" i="12"/>
  <c r="U186" i="12"/>
  <c r="F187" i="12"/>
  <c r="G187" i="12" s="1"/>
  <c r="M187" i="12" s="1"/>
  <c r="I187" i="12"/>
  <c r="K187" i="12"/>
  <c r="O187" i="12"/>
  <c r="Q187" i="12"/>
  <c r="U187" i="12"/>
  <c r="F188" i="12"/>
  <c r="G188" i="12" s="1"/>
  <c r="M188" i="12" s="1"/>
  <c r="I188" i="12"/>
  <c r="K188" i="12"/>
  <c r="O188" i="12"/>
  <c r="Q188" i="12"/>
  <c r="U188" i="12"/>
  <c r="F189" i="12"/>
  <c r="G189" i="12" s="1"/>
  <c r="M189" i="12" s="1"/>
  <c r="I189" i="12"/>
  <c r="K189" i="12"/>
  <c r="O189" i="12"/>
  <c r="Q189" i="12"/>
  <c r="U189" i="12"/>
  <c r="F190" i="12"/>
  <c r="G190" i="12" s="1"/>
  <c r="M190" i="12" s="1"/>
  <c r="I190" i="12"/>
  <c r="K190" i="12"/>
  <c r="O190" i="12"/>
  <c r="Q190" i="12"/>
  <c r="U190" i="12"/>
  <c r="F191" i="12"/>
  <c r="G191" i="12" s="1"/>
  <c r="M191" i="12" s="1"/>
  <c r="I191" i="12"/>
  <c r="K191" i="12"/>
  <c r="O191" i="12"/>
  <c r="Q191" i="12"/>
  <c r="U191" i="12"/>
  <c r="F192" i="12"/>
  <c r="G192" i="12" s="1"/>
  <c r="M192" i="12" s="1"/>
  <c r="I192" i="12"/>
  <c r="K192" i="12"/>
  <c r="O192" i="12"/>
  <c r="Q192" i="12"/>
  <c r="U192" i="12"/>
  <c r="F193" i="12"/>
  <c r="G193" i="12" s="1"/>
  <c r="M193" i="12" s="1"/>
  <c r="I193" i="12"/>
  <c r="K193" i="12"/>
  <c r="O193" i="12"/>
  <c r="Q193" i="12"/>
  <c r="U193" i="12"/>
  <c r="F194" i="12"/>
  <c r="G194" i="12" s="1"/>
  <c r="M194" i="12" s="1"/>
  <c r="I194" i="12"/>
  <c r="K194" i="12"/>
  <c r="O194" i="12"/>
  <c r="Q194" i="12"/>
  <c r="U194" i="12"/>
  <c r="F195" i="12"/>
  <c r="G195" i="12" s="1"/>
  <c r="M195" i="12" s="1"/>
  <c r="I195" i="12"/>
  <c r="K195" i="12"/>
  <c r="O195" i="12"/>
  <c r="Q195" i="12"/>
  <c r="U195" i="12"/>
  <c r="F196" i="12"/>
  <c r="G196" i="12" s="1"/>
  <c r="M196" i="12" s="1"/>
  <c r="I196" i="12"/>
  <c r="K196" i="12"/>
  <c r="O196" i="12"/>
  <c r="Q196" i="12"/>
  <c r="U196" i="12"/>
  <c r="F197" i="12"/>
  <c r="G197" i="12" s="1"/>
  <c r="M197" i="12" s="1"/>
  <c r="I197" i="12"/>
  <c r="K197" i="12"/>
  <c r="O197" i="12"/>
  <c r="Q197" i="12"/>
  <c r="U197" i="12"/>
  <c r="F198" i="12"/>
  <c r="G198" i="12" s="1"/>
  <c r="M198" i="12" s="1"/>
  <c r="I198" i="12"/>
  <c r="K198" i="12"/>
  <c r="O198" i="12"/>
  <c r="Q198" i="12"/>
  <c r="U198" i="12"/>
  <c r="F199" i="12"/>
  <c r="G199" i="12" s="1"/>
  <c r="M199" i="12" s="1"/>
  <c r="I199" i="12"/>
  <c r="K199" i="12"/>
  <c r="O199" i="12"/>
  <c r="Q199" i="12"/>
  <c r="U199" i="12"/>
  <c r="F200" i="12"/>
  <c r="G200" i="12" s="1"/>
  <c r="M200" i="12" s="1"/>
  <c r="I200" i="12"/>
  <c r="K200" i="12"/>
  <c r="O200" i="12"/>
  <c r="Q200" i="12"/>
  <c r="U200" i="12"/>
  <c r="F201" i="12"/>
  <c r="G201" i="12" s="1"/>
  <c r="M201" i="12" s="1"/>
  <c r="I201" i="12"/>
  <c r="K201" i="12"/>
  <c r="O201" i="12"/>
  <c r="Q201" i="12"/>
  <c r="U201" i="12"/>
  <c r="F202" i="12"/>
  <c r="G202" i="12" s="1"/>
  <c r="M202" i="12" s="1"/>
  <c r="I202" i="12"/>
  <c r="K202" i="12"/>
  <c r="O202" i="12"/>
  <c r="Q202" i="12"/>
  <c r="U202" i="12"/>
  <c r="F203" i="12"/>
  <c r="G203" i="12" s="1"/>
  <c r="M203" i="12" s="1"/>
  <c r="I203" i="12"/>
  <c r="K203" i="12"/>
  <c r="O203" i="12"/>
  <c r="Q203" i="12"/>
  <c r="U203" i="12"/>
  <c r="F204" i="12"/>
  <c r="G204" i="12" s="1"/>
  <c r="M204" i="12" s="1"/>
  <c r="I204" i="12"/>
  <c r="K204" i="12"/>
  <c r="O204" i="12"/>
  <c r="Q204" i="12"/>
  <c r="U204" i="12"/>
  <c r="F205" i="12"/>
  <c r="G205" i="12" s="1"/>
  <c r="M205" i="12" s="1"/>
  <c r="I205" i="12"/>
  <c r="K205" i="12"/>
  <c r="O205" i="12"/>
  <c r="Q205" i="12"/>
  <c r="U205" i="12"/>
  <c r="F206" i="12"/>
  <c r="G206" i="12" s="1"/>
  <c r="M206" i="12" s="1"/>
  <c r="I206" i="12"/>
  <c r="K206" i="12"/>
  <c r="O206" i="12"/>
  <c r="Q206" i="12"/>
  <c r="U206" i="12"/>
  <c r="F207" i="12"/>
  <c r="G207" i="12" s="1"/>
  <c r="M207" i="12" s="1"/>
  <c r="I207" i="12"/>
  <c r="K207" i="12"/>
  <c r="O207" i="12"/>
  <c r="Q207" i="12"/>
  <c r="U207" i="12"/>
  <c r="F208" i="12"/>
  <c r="G208" i="12" s="1"/>
  <c r="M208" i="12" s="1"/>
  <c r="I208" i="12"/>
  <c r="K208" i="12"/>
  <c r="O208" i="12"/>
  <c r="Q208" i="12"/>
  <c r="U208" i="12"/>
  <c r="F209" i="12"/>
  <c r="G209" i="12" s="1"/>
  <c r="M209" i="12" s="1"/>
  <c r="I209" i="12"/>
  <c r="K209" i="12"/>
  <c r="O209" i="12"/>
  <c r="Q209" i="12"/>
  <c r="U209" i="12"/>
  <c r="F210" i="12"/>
  <c r="G210" i="12" s="1"/>
  <c r="M210" i="12" s="1"/>
  <c r="I210" i="12"/>
  <c r="K210" i="12"/>
  <c r="O210" i="12"/>
  <c r="Q210" i="12"/>
  <c r="U210" i="12"/>
  <c r="F211" i="12"/>
  <c r="G211" i="12" s="1"/>
  <c r="M211" i="12" s="1"/>
  <c r="I211" i="12"/>
  <c r="K211" i="12"/>
  <c r="O211" i="12"/>
  <c r="Q211" i="12"/>
  <c r="U211" i="12"/>
  <c r="G212" i="12"/>
  <c r="F213" i="12"/>
  <c r="G213" i="12"/>
  <c r="M213" i="12" s="1"/>
  <c r="M212" i="12" s="1"/>
  <c r="I213" i="12"/>
  <c r="I212" i="12" s="1"/>
  <c r="K213" i="12"/>
  <c r="K212" i="12" s="1"/>
  <c r="O213" i="12"/>
  <c r="O212" i="12" s="1"/>
  <c r="Q213" i="12"/>
  <c r="Q212" i="12" s="1"/>
  <c r="U213" i="12"/>
  <c r="U212" i="12" s="1"/>
  <c r="F214" i="12"/>
  <c r="G214" i="12"/>
  <c r="M214" i="12" s="1"/>
  <c r="I214" i="12"/>
  <c r="K214" i="12"/>
  <c r="O214" i="12"/>
  <c r="Q214" i="12"/>
  <c r="U214" i="12"/>
  <c r="F215" i="12"/>
  <c r="G215" i="12"/>
  <c r="M215" i="12" s="1"/>
  <c r="I215" i="12"/>
  <c r="K215" i="12"/>
  <c r="O215" i="12"/>
  <c r="Q215" i="12"/>
  <c r="U215" i="12"/>
  <c r="F216" i="12"/>
  <c r="G216" i="12"/>
  <c r="M216" i="12" s="1"/>
  <c r="I216" i="12"/>
  <c r="K216" i="12"/>
  <c r="O216" i="12"/>
  <c r="Q216" i="12"/>
  <c r="U216" i="12"/>
  <c r="I20" i="1"/>
  <c r="I19" i="1"/>
  <c r="I18" i="1"/>
  <c r="I17" i="1"/>
  <c r="AZ43" i="1"/>
  <c r="G27" i="1"/>
  <c r="G23" i="1"/>
  <c r="G24" i="1" s="1"/>
  <c r="F40" i="1"/>
  <c r="G40" i="1"/>
  <c r="G25" i="1" s="1"/>
  <c r="G26" i="1" s="1"/>
  <c r="J28" i="1"/>
  <c r="J26" i="1"/>
  <c r="G38" i="1"/>
  <c r="F38" i="1"/>
  <c r="H32" i="1"/>
  <c r="J23" i="1"/>
  <c r="J24" i="1"/>
  <c r="J25" i="1"/>
  <c r="J27" i="1"/>
  <c r="E24" i="1"/>
  <c r="E26" i="1"/>
  <c r="I73" i="1" l="1"/>
  <c r="G28" i="1"/>
  <c r="H39" i="1"/>
  <c r="H40" i="1" s="1"/>
  <c r="G29" i="1"/>
  <c r="G44" i="12"/>
  <c r="M45" i="12"/>
  <c r="M44" i="12" s="1"/>
  <c r="G119" i="12"/>
  <c r="M120" i="12"/>
  <c r="M119" i="12" s="1"/>
  <c r="G88" i="12"/>
  <c r="M89" i="12"/>
  <c r="M88" i="12" s="1"/>
  <c r="M67" i="12"/>
  <c r="M133" i="12"/>
  <c r="M132" i="12" s="1"/>
  <c r="G132" i="12"/>
  <c r="M61" i="12"/>
  <c r="M60" i="12" s="1"/>
  <c r="G60" i="12"/>
  <c r="G161" i="12"/>
  <c r="M162" i="12"/>
  <c r="M161" i="12" s="1"/>
  <c r="M123" i="12"/>
  <c r="G176" i="12"/>
  <c r="M177" i="12"/>
  <c r="M176" i="12" s="1"/>
  <c r="M22" i="12"/>
  <c r="M21" i="12" s="1"/>
  <c r="G21" i="12"/>
  <c r="G123" i="12"/>
  <c r="G57" i="12"/>
  <c r="G19" i="12"/>
  <c r="M171" i="12"/>
  <c r="M170" i="12" s="1"/>
  <c r="M78" i="12"/>
  <c r="M77" i="12" s="1"/>
  <c r="G152" i="12"/>
  <c r="G67" i="12"/>
  <c r="G35" i="12"/>
  <c r="M93" i="12"/>
  <c r="M92" i="12" s="1"/>
  <c r="M47" i="12"/>
  <c r="M46" i="12" s="1"/>
  <c r="M55" i="12"/>
  <c r="M54" i="12" s="1"/>
  <c r="M9" i="12"/>
  <c r="M8" i="12" s="1"/>
  <c r="I21" i="1"/>
  <c r="I39" i="1"/>
  <c r="I40" i="1" s="1"/>
  <c r="J39" i="1" s="1"/>
  <c r="J40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<sst xmlns="http://schemas.openxmlformats.org/spreadsheetml/2006/main" count="953" uniqueCount="470">
  <si>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</si>
  <si>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</si>
  <si>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</si>
  <si>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</si>
  <si>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</si>
  <si>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</si>
  <si>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</si>
  <si>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</si>
  <si>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</si>
  <si>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</si>
  <si>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</si>
  <si>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</si>
  <si>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</si>
  <si>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</si>
  <si>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</si>
  <si>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</si>
  <si>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</si>
  <si>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</si>
  <si>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</si>
  <si>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</si>
  <si>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</si>
  <si>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</si>
  <si>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</si>
  <si>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</si>
  <si>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</si>
  <si>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</si>
  <si>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</si>
  <si>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</si>
  <si>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</si>
  <si>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</si>
  <si>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</si>
  <si>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</si>
  <si>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</si>
  <si>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</si>
  <si>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</si>
  <si>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</si>
  <si>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</si>
  <si>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</si>
  <si>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</si>
  <si>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</si>
  <si>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</si>
  <si>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</si>
  <si>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</si>
  <si>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p.st.č. 1/2, k.ú. Horní Beřkovice</t>
  </si>
  <si>
    <t>Rozpočet:</t>
  </si>
  <si>
    <t>Misto</t>
  </si>
  <si>
    <t>Ing. Tereza Vostrovská</t>
  </si>
  <si>
    <t>Rekonstrukce horní vrátnice, Podřipská 244, Horní Beřkovice</t>
  </si>
  <si>
    <t>Psychiatrická nemocnice Horní Beřkovice</t>
  </si>
  <si>
    <t>Podřipská 1</t>
  </si>
  <si>
    <t>Horní Beřkovice</t>
  </si>
  <si>
    <t>41185</t>
  </si>
  <si>
    <t>00673552</t>
  </si>
  <si>
    <t>CZ00673552</t>
  </si>
  <si>
    <t>Rozpočet</t>
  </si>
  <si>
    <t>Celkem za stavbu</t>
  </si>
  <si>
    <t>CZK</t>
  </si>
  <si>
    <t xml:space="preserve">Popis rozpočtu:  - </t>
  </si>
  <si>
    <t>Vypracování rozpočtu a slepýho výkazu výměr bylo z architektonické studie.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</si>
  <si>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</si>
  <si>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</si>
  <si>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</si>
  <si>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</si>
  <si>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</si>
  <si>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</si>
  <si>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</si>
  <si>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</si>
  <si>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</si>
  <si>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</si>
  <si>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</si>
  <si>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</si>
  <si>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</si>
  <si>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</si>
  <si>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</si>
  <si>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</si>
  <si>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</si>
  <si>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</si>
  <si>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</si>
  <si>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</si>
  <si>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</si>
  <si>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</si>
  <si>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</si>
  <si>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</si>
  <si>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</si>
  <si>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</si>
  <si>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</si>
  <si>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</si>
  <si>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</si>
  <si>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</si>
  <si>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735</t>
  </si>
  <si>
    <t>Otopná tělesa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</si>
  <si>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</si>
  <si>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</si>
  <si>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</si>
  <si>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</si>
  <si>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</si>
  <si>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</si>
  <si>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</si>
  <si>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</si>
  <si>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</si>
  <si>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</si>
  <si>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</si>
  <si>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</si>
  <si>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M24</t>
  </si>
  <si>
    <t>Montáže vzduchotechnických zař</t>
  </si>
  <si>
    <t>M65</t>
  </si>
  <si>
    <t>Elektroinstalace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</si>
  <si>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</si>
  <si>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</si>
  <si>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</si>
  <si>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</si>
  <si>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</si>
  <si>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</si>
  <si>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</si>
  <si>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</si>
  <si>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</si>
  <si>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</si>
  <si>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</si>
  <si>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</si>
  <si>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</si>
  <si>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</si>
  <si>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</si>
  <si>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</si>
  <si>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</si>
  <si>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</si>
  <si>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</si>
  <si>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</si>
  <si>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</si>
  <si>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</si>
  <si>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</si>
  <si>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</si>
  <si>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</si>
  <si>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</si>
  <si>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</si>
  <si>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</si>
  <si>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</si>
  <si>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342255024R00</t>
  </si>
  <si>
    <t>Příčky z desek Ytong tl. 100 mm</t>
  </si>
  <si>
    <t>m2</t>
  </si>
  <si>
    <t>POL1_0</t>
  </si>
  <si>
    <t>nově vyzdívané příčky:3,5*(0,7+0,7+1+1+0,85*2)+2,3*0,5</t>
  </si>
  <si>
    <t>VV</t>
  </si>
  <si>
    <t>342255028R00</t>
  </si>
  <si>
    <t>Příčky z desek Ytong tl. 150 mm</t>
  </si>
  <si>
    <t>předstěna:3,5*3</t>
  </si>
  <si>
    <t>310271630R00</t>
  </si>
  <si>
    <t>Zazdívka otvorů do 4 m2, pórobet.tvárnice, tl.30cm</t>
  </si>
  <si>
    <t>m3</t>
  </si>
  <si>
    <t>0,5*2,3*1,0+1,0*0,6*2,3</t>
  </si>
  <si>
    <t>310271520R00</t>
  </si>
  <si>
    <t>Zazdívka otvorů do 1 m2, pórobet.tvárnice</t>
  </si>
  <si>
    <t>zazdívání niky:1*2,3*0,1+0,5*1,5*0,1+0,15*0,8*1,5</t>
  </si>
  <si>
    <t>342280060RAA</t>
  </si>
  <si>
    <t>Podhled zavěšený z desek sádrokartonových, ocel. nosná kce, deska impreg 12,5 mm</t>
  </si>
  <si>
    <t>POL2_0</t>
  </si>
  <si>
    <t>sprcha/WC:5,1</t>
  </si>
  <si>
    <t>29</t>
  </si>
  <si>
    <t>Nové vyrovnávací schody, 3 stupně délky 0,9 m</t>
  </si>
  <si>
    <t>kpl</t>
  </si>
  <si>
    <t>612421421R00</t>
  </si>
  <si>
    <t>Oprava vápen.omítek stěn do 50 % pl. - hladkých</t>
  </si>
  <si>
    <t>vrátnice:(2*5,5+3*2)*3,5-(3*1,4+1,0*0,9+0,9*2,3+1,2*1,8)</t>
  </si>
  <si>
    <t>denní místnost:(3*2+5,5*2)*3,5-(1,2*1,8)</t>
  </si>
  <si>
    <t>612481211RU2</t>
  </si>
  <si>
    <t>Montáž výztužné sítě(perlinky)do stěrky-vnit.stěny, včetně výztužné sítě a stěrkového tmelu</t>
  </si>
  <si>
    <t>nově vyzdívané příčky:(3,5*(0,7+0,7+1+1+0,85*2)+2,3*0,5)*2</t>
  </si>
  <si>
    <t>612471411R00</t>
  </si>
  <si>
    <t>Úprava vnitřních stěn aktivovaným štukem</t>
  </si>
  <si>
    <t>(0,8*2+0,7*2)*3,5+0,5*2,3</t>
  </si>
  <si>
    <t>denní místnost:(3*2+4,1*2+0,75*2)*3,5-(1,2*1,8+0,7*2,1)</t>
  </si>
  <si>
    <t>611421421R00</t>
  </si>
  <si>
    <t>Oprava váp.omítek stropů do 50% plochy - hladkých</t>
  </si>
  <si>
    <t>16,8+12</t>
  </si>
  <si>
    <t>611471411R00</t>
  </si>
  <si>
    <t>Úprava stropů aktivovaným štukem tl. 2 - 3 mm</t>
  </si>
  <si>
    <t>632450020RA0</t>
  </si>
  <si>
    <t>Vyrovnávací potěr tl. 20mm</t>
  </si>
  <si>
    <t>17,7*2</t>
  </si>
  <si>
    <t>642200011RAD</t>
  </si>
  <si>
    <t>Vybour. otvoru dveře 1kř, překlad, zárubeň, zeď tloušťky 60 cm</t>
  </si>
  <si>
    <t>kus</t>
  </si>
  <si>
    <t>5</t>
  </si>
  <si>
    <t>Dodávka a montáž dveří 800x2100 mm, (do serverovny)</t>
  </si>
  <si>
    <t>941955002R00</t>
  </si>
  <si>
    <t>Lešení lehké pomocné, výška podlahy do 1,9 m</t>
  </si>
  <si>
    <t>16,8+12+5,1</t>
  </si>
  <si>
    <t>952901111R00</t>
  </si>
  <si>
    <t>Vyčištění budov o výšce podlaží do 4 m</t>
  </si>
  <si>
    <t>1</t>
  </si>
  <si>
    <t>Demontáž stávajícího mobiliáře vrátnice</t>
  </si>
  <si>
    <t>968061125R00</t>
  </si>
  <si>
    <t>Vyvěšení dřevěných a plastových dveřních křídel pl. do 2 m2</t>
  </si>
  <si>
    <t>968062356R00</t>
  </si>
  <si>
    <t>Vybourání dřevěných rámů oken dvojitých pl. 4 m2</t>
  </si>
  <si>
    <t>1,2*1,8</t>
  </si>
  <si>
    <t>6</t>
  </si>
  <si>
    <t>Rozšíření otvoru, pro osazení nových dveří 800/2300 mm</t>
  </si>
  <si>
    <t>74</t>
  </si>
  <si>
    <t>Rozšíření niky pro usazení rozvaděče elektro</t>
  </si>
  <si>
    <t>28</t>
  </si>
  <si>
    <t>Svislý přesun hmot, odvoz na skladku, poplatek na skládce - demont.materiál</t>
  </si>
  <si>
    <t>970031130R00</t>
  </si>
  <si>
    <t>Vrtání jádrové do zdiva cihelného do D 130 mm</t>
  </si>
  <si>
    <t>m</t>
  </si>
  <si>
    <t>974051515R00</t>
  </si>
  <si>
    <t>Frézování drážky</t>
  </si>
  <si>
    <t>999281145R00</t>
  </si>
  <si>
    <t>Přesun hmot pro opravy a údržbu do v. 6 m, nošením</t>
  </si>
  <si>
    <t>t</t>
  </si>
  <si>
    <t>4,52647+4,61969+1,76434+1,16779+0,05356+0,001136+0,00199</t>
  </si>
  <si>
    <t>711212000R00</t>
  </si>
  <si>
    <t>Penetrace podkladu pod hydroizolační hmoty, včetně dodávky</t>
  </si>
  <si>
    <t>podlaha:5,1</t>
  </si>
  <si>
    <t>stěny:25,44</t>
  </si>
  <si>
    <t>711212601R00</t>
  </si>
  <si>
    <t>Utěsnění detailů při stěrkových hydroizolacích, těsnicí pás do spoje podlaha - stěna</t>
  </si>
  <si>
    <t>711212002R00</t>
  </si>
  <si>
    <t>Stěrka hydroizolační, vč. dodávky HI hmoty</t>
  </si>
  <si>
    <t>998711201R00</t>
  </si>
  <si>
    <t>Přesun hmot pro izolace proti vodě, výšky do 6 m</t>
  </si>
  <si>
    <t>721176105R00</t>
  </si>
  <si>
    <t>Potrubí HT připojovací, D 110 x 2,7 mm</t>
  </si>
  <si>
    <t>721176103R00</t>
  </si>
  <si>
    <t>Potrubí HT připojovací, D 50 x 1,8 mm</t>
  </si>
  <si>
    <t>67</t>
  </si>
  <si>
    <t>Připojení kanalizace na domovní rozvod, vnitřní dopojení novýcz ZP, kompletace</t>
  </si>
  <si>
    <t>998721201R00</t>
  </si>
  <si>
    <t>Přesun hmot pro vnitřní kanalizaci, výšky do 6 m</t>
  </si>
  <si>
    <t>722172312R00</t>
  </si>
  <si>
    <t>Potrubí plastové PP-R Instaplast, D 25 x 3,5 mm, PN 16</t>
  </si>
  <si>
    <t>722181213RT9</t>
  </si>
  <si>
    <t>Izolace návleková MIRELON PRO tl. stěny 13 mm, vnitřní průměr 28 mm</t>
  </si>
  <si>
    <t>68</t>
  </si>
  <si>
    <t>Připojení vodovodu na domovní rozvody, vnitřní dopojení novýcz ZP, kompletace</t>
  </si>
  <si>
    <t>998722201R00</t>
  </si>
  <si>
    <t>Přesun hmot pro vnitřní vodovod, výšky do 6 m</t>
  </si>
  <si>
    <t>725200010RA0</t>
  </si>
  <si>
    <t>Montáž zařizovacích předmětů - klozet</t>
  </si>
  <si>
    <t>75</t>
  </si>
  <si>
    <t>Závěsný klozet - bílá keramika</t>
  </si>
  <si>
    <t>725200030RA0</t>
  </si>
  <si>
    <t>Montáž zařizovacích předmětů - umyvadlo</t>
  </si>
  <si>
    <t>76</t>
  </si>
  <si>
    <t>Umyvadlo na desku - bílá keramika, pr. 42 cm</t>
  </si>
  <si>
    <t>725829202R00</t>
  </si>
  <si>
    <t>Montáž baterie umyvadlové a dřezové nástěnné</t>
  </si>
  <si>
    <t>79</t>
  </si>
  <si>
    <t>Nástěnná umyvadlová baterie , barva supersteel</t>
  </si>
  <si>
    <t>725100004RA0</t>
  </si>
  <si>
    <t>Sprchové stání, baterie, podlahová vpust</t>
  </si>
  <si>
    <t>77</t>
  </si>
  <si>
    <t>Podlahový odtokový kanálek</t>
  </si>
  <si>
    <t>78</t>
  </si>
  <si>
    <t>Sprchová baterie nástěnná, set na upevnění na zeď s kruh. hlavovou sprchou</t>
  </si>
  <si>
    <t>998725201R00</t>
  </si>
  <si>
    <t>Přesun hmot pro zařizovací předměty, výšky do 6 m</t>
  </si>
  <si>
    <t>66</t>
  </si>
  <si>
    <t xml:space="preserve">Odstranění starých radiátorů a zaslepení </t>
  </si>
  <si>
    <t>30</t>
  </si>
  <si>
    <t>Výměna otopného tělesa RADIK PLAN, včetně dopojení a úpravy připoj. potrubí</t>
  </si>
  <si>
    <t>998735201R00</t>
  </si>
  <si>
    <t>Přesun hmot pro otopná tělesa, výšky do 6 m</t>
  </si>
  <si>
    <t>766620022RA0</t>
  </si>
  <si>
    <t>Montáž oken zdvojených dvoukřídlových, do 2,10 m2</t>
  </si>
  <si>
    <t>61110430X</t>
  </si>
  <si>
    <t>Okno dřevěné zdvojené dvoukřídlé 1200x1800 mm</t>
  </si>
  <si>
    <t>POL3_0</t>
  </si>
  <si>
    <t>766620024RA0</t>
  </si>
  <si>
    <t>Montáž oken zdvojených trojkřídlových, do 3,30 m2</t>
  </si>
  <si>
    <t>61110446R</t>
  </si>
  <si>
    <t>Okno dřevěné zdvojené trojkřídlové 2400x1400 mm, bepeč.zasklení,ochrana proti vandalismu a vloupání</t>
  </si>
  <si>
    <t>766660016XXX</t>
  </si>
  <si>
    <t>Montáž dveří jednokřídlových šířky 100 cm, dřevěných do dřev. zárubně</t>
  </si>
  <si>
    <t>611655024X</t>
  </si>
  <si>
    <t>Dveře dřevěné 1000 x 2300 mm, bezpečnost. zasklení, ochrana proti vandalismu a vloupání, vč. zárubně</t>
  </si>
  <si>
    <t>766660014RA0</t>
  </si>
  <si>
    <t>Montáž dveří jednokřídlových šířky 80 cm, dřevěných do dřev. zárubně</t>
  </si>
  <si>
    <t>611655023X</t>
  </si>
  <si>
    <t>Dveře dřevěné 800 x 2300 mm, včetně zárubně</t>
  </si>
  <si>
    <t>38</t>
  </si>
  <si>
    <t>Nové dveře se skrytou zárubní 700x2100 mm, v rámci nábytkové stěny</t>
  </si>
  <si>
    <t>12</t>
  </si>
  <si>
    <t>Kruhová bílá deska na jídelní stůl, pr. 80 cm</t>
  </si>
  <si>
    <t>13</t>
  </si>
  <si>
    <t>Stolová podnož - kovová, černá barva</t>
  </si>
  <si>
    <t>14</t>
  </si>
  <si>
    <t>Jídelní židle - bílá látka/černý rám</t>
  </si>
  <si>
    <t>15</t>
  </si>
  <si>
    <t>Kancelářská židle, světle šedá se síťovinovým opěrákem</t>
  </si>
  <si>
    <t>16</t>
  </si>
  <si>
    <t>Konferenční stolek-měděné nohy, deska tvrzené sklo</t>
  </si>
  <si>
    <t>17</t>
  </si>
  <si>
    <t>Rozkládací pohovka - látkové sedáky růžové, měděné kovové nohy</t>
  </si>
  <si>
    <t>766810010RAC</t>
  </si>
  <si>
    <t>Kuchyňské linky dodávka a montáž, linka 1825 mm</t>
  </si>
  <si>
    <t>22</t>
  </si>
  <si>
    <t>Kuchyňský dřez nerezový, kruhový pr. 43 cm</t>
  </si>
  <si>
    <t>24</t>
  </si>
  <si>
    <t>Kuchyňská baterie páková, barva supersteel</t>
  </si>
  <si>
    <t>18</t>
  </si>
  <si>
    <t>Obklad stěn - překližka borovice, přírodní olej hráškové zelené</t>
  </si>
  <si>
    <t>20</t>
  </si>
  <si>
    <t>Obklad stěn - překližka borovice, přírodní olej blankytně modrá</t>
  </si>
  <si>
    <t>19</t>
  </si>
  <si>
    <t>Sanitární příčky - kompletní desky do vlhka., dekor lomená bílá</t>
  </si>
  <si>
    <t>21</t>
  </si>
  <si>
    <t xml:space="preserve">Šatní skříně </t>
  </si>
  <si>
    <t>23</t>
  </si>
  <si>
    <t>Nika na klíče</t>
  </si>
  <si>
    <t>25</t>
  </si>
  <si>
    <t>Nástěnka na dvířkách skříně</t>
  </si>
  <si>
    <t>26</t>
  </si>
  <si>
    <t>Kancelářský stůl</t>
  </si>
  <si>
    <t>998766203R00</t>
  </si>
  <si>
    <t>Přesun hmot pro truhlářské konstr., výšky do 24 m</t>
  </si>
  <si>
    <t>76766XXX</t>
  </si>
  <si>
    <t>Demontáž mříží</t>
  </si>
  <si>
    <t>2,1*1,4</t>
  </si>
  <si>
    <t>998767201R00</t>
  </si>
  <si>
    <t>Přesun hmot pro zámečnické konstr., výšky do 6 m</t>
  </si>
  <si>
    <t>771101101R00</t>
  </si>
  <si>
    <t>Vysávání podlah prům.vysavačem pro pokládku dlažby</t>
  </si>
  <si>
    <t>771101210R00</t>
  </si>
  <si>
    <t>Penetrace podkladu pod dlažby</t>
  </si>
  <si>
    <t>771575118R00</t>
  </si>
  <si>
    <t>Montáž podlah keram.,hladké, tmel, 60x60 cm</t>
  </si>
  <si>
    <t>36</t>
  </si>
  <si>
    <t>Keramická dlažba 600x600 mm, glazovaná hnědošedá</t>
  </si>
  <si>
    <t>5,1*1,2</t>
  </si>
  <si>
    <t>771578011R00</t>
  </si>
  <si>
    <t>Spára podlaha - stěna, silikonem</t>
  </si>
  <si>
    <t>(3+3+1,45+1,45+0,85*2)</t>
  </si>
  <si>
    <t>998771201R00</t>
  </si>
  <si>
    <t>Přesun hmot pro podlahy z dlaždic, výšky do 6 m</t>
  </si>
  <si>
    <t>776511810RT2</t>
  </si>
  <si>
    <t>Odstranění PVC a koberců lepených bez podložky, z ploch 10 - 20 m2</t>
  </si>
  <si>
    <t>2*17,7</t>
  </si>
  <si>
    <t>776401800R00</t>
  </si>
  <si>
    <t>Demontáž soklíků nebo lišt, pryžových nebo z PVC</t>
  </si>
  <si>
    <t>2*17</t>
  </si>
  <si>
    <t>776521200RT1</t>
  </si>
  <si>
    <t>Lepení povlakových podlah z lina včetně soklu, pouze položení - PVC ve specifikaci</t>
  </si>
  <si>
    <t>podlaha mimo zónu:(16,8+12)-(1,45*0,675+1*1+1,01*1,825+2,52*1,29)</t>
  </si>
  <si>
    <t>zóna kuchyňka:1,825*1,01</t>
  </si>
  <si>
    <t>31</t>
  </si>
  <si>
    <t>Podlaha mimo zóny (včetně soklu), přírodní linoleum, teplá šedá</t>
  </si>
  <si>
    <t>21,7272*1,2</t>
  </si>
  <si>
    <t>35</t>
  </si>
  <si>
    <t>Zóna kuchyňka (včetně soklu), přírodní linoleum, medová žlutá</t>
  </si>
  <si>
    <t>zóna kuchyňka:(1,825*1,01)*1,1</t>
  </si>
  <si>
    <t>776521200R00</t>
  </si>
  <si>
    <t>Lepení povlakových podlah z dílců PVC a CV (vinyl)</t>
  </si>
  <si>
    <t>vinyl:(2,52*1,29)</t>
  </si>
  <si>
    <t>34</t>
  </si>
  <si>
    <t>Zóna relax - sametový vinyl, lasturově růžová</t>
  </si>
  <si>
    <t>(2,52*1,29)*1,1</t>
  </si>
  <si>
    <t>32</t>
  </si>
  <si>
    <t xml:space="preserve">Čistící zóna, hráškově zelená </t>
  </si>
  <si>
    <t>1*1+1,45*0,675</t>
  </si>
  <si>
    <t>33</t>
  </si>
  <si>
    <t>Venkovní rohož s logem</t>
  </si>
  <si>
    <t>998776203R00</t>
  </si>
  <si>
    <t>Přesun hmot pro podlahy povlakové, výšky do 24 m</t>
  </si>
  <si>
    <t>781101210R00</t>
  </si>
  <si>
    <t>Penetrace podkladu pod obklady</t>
  </si>
  <si>
    <t>781475127R00</t>
  </si>
  <si>
    <t>Obklad vnitřní stěn keramický, do tmele, 60 x 120 cm</t>
  </si>
  <si>
    <t>(3+3+1,45+1,45+0,85*2)*2,4</t>
  </si>
  <si>
    <t>37</t>
  </si>
  <si>
    <t>Keramický obklad 600x1200 mm, glazovaná bílošedá</t>
  </si>
  <si>
    <t>25,44*1,2</t>
  </si>
  <si>
    <t>2,4*6</t>
  </si>
  <si>
    <t>998781201R00</t>
  </si>
  <si>
    <t>Přesun hmot pro obklady keramické, výšky do 6 m</t>
  </si>
  <si>
    <t>784191101R00</t>
  </si>
  <si>
    <t>Penetrace podkladu univerzální Primalex 1x</t>
  </si>
  <si>
    <t>stěny - omítky:113,14</t>
  </si>
  <si>
    <t>strop - omítky:28,8</t>
  </si>
  <si>
    <t>strop - SDK:5,1</t>
  </si>
  <si>
    <t>784195212R00</t>
  </si>
  <si>
    <t>Malba Primalex Plus, bílá, bez penetrace, 2 x</t>
  </si>
  <si>
    <t>69</t>
  </si>
  <si>
    <t xml:space="preserve">Potrubí vzduchotechniky </t>
  </si>
  <si>
    <t>70</t>
  </si>
  <si>
    <t>Helios RVE 100 těsná zpětná klapka s gumovou membr</t>
  </si>
  <si>
    <t>71</t>
  </si>
  <si>
    <t>SEMIFLEX 100</t>
  </si>
  <si>
    <t>72</t>
  </si>
  <si>
    <t>Soler &amp; Palau TD-EVO 100 T</t>
  </si>
  <si>
    <t>73</t>
  </si>
  <si>
    <t>SN 100 spojka vnější</t>
  </si>
  <si>
    <t>9</t>
  </si>
  <si>
    <t>Demontáž starých rozvodů</t>
  </si>
  <si>
    <t>2</t>
  </si>
  <si>
    <t>Demontáž, přesun,  montáž stávajícího rozvaděče</t>
  </si>
  <si>
    <t>10</t>
  </si>
  <si>
    <t>Rozvaděč EATON BF-U-3/72</t>
  </si>
  <si>
    <t>11</t>
  </si>
  <si>
    <t>Jistič B16/1</t>
  </si>
  <si>
    <t>39</t>
  </si>
  <si>
    <t>Jistič B10/1</t>
  </si>
  <si>
    <t>40</t>
  </si>
  <si>
    <t>Jistič B25/1</t>
  </si>
  <si>
    <t>41</t>
  </si>
  <si>
    <t>Jistič D25/1</t>
  </si>
  <si>
    <t>42</t>
  </si>
  <si>
    <t>Instalační stykač EATON Z-SCH230/25-40</t>
  </si>
  <si>
    <t>Vykroužení otvoru pro krabici + sádrování + krabic</t>
  </si>
  <si>
    <t>CYKY 3x2,5</t>
  </si>
  <si>
    <t>7</t>
  </si>
  <si>
    <t>CYKY 3x1,5</t>
  </si>
  <si>
    <t>8</t>
  </si>
  <si>
    <t>CYKY 5x1,5</t>
  </si>
  <si>
    <t>43</t>
  </si>
  <si>
    <t xml:space="preserve">ELKO SOU-1 </t>
  </si>
  <si>
    <t>44</t>
  </si>
  <si>
    <t>Spínací hodiny analogové</t>
  </si>
  <si>
    <t>45</t>
  </si>
  <si>
    <t>Proudový chránič 25A EATON PF6-25/2/003 AC</t>
  </si>
  <si>
    <t>46</t>
  </si>
  <si>
    <t xml:space="preserve">Propojovací kabely a dutinky </t>
  </si>
  <si>
    <t>47</t>
  </si>
  <si>
    <t>Zásuvka ABB Future Linear mechová bílá</t>
  </si>
  <si>
    <t>48</t>
  </si>
  <si>
    <t>Vypínač č.6,5,7</t>
  </si>
  <si>
    <t>49</t>
  </si>
  <si>
    <t>ABB kryt vypínače mechová bílá</t>
  </si>
  <si>
    <t>50</t>
  </si>
  <si>
    <t>ABB Future Linear rámeček mechová bílá</t>
  </si>
  <si>
    <t>51</t>
  </si>
  <si>
    <t>ABB Future Linear dvojrámeček mechová bílá</t>
  </si>
  <si>
    <t>52</t>
  </si>
  <si>
    <t>ABB Future Linear trojrámeček mechová bílá</t>
  </si>
  <si>
    <t>53</t>
  </si>
  <si>
    <t>ABB Future Linear čtyřrámeček mechová bílá</t>
  </si>
  <si>
    <t>54</t>
  </si>
  <si>
    <t>ABB datová dvojitá zásuvka mechová bílá</t>
  </si>
  <si>
    <t>55</t>
  </si>
  <si>
    <t>Led profil + pásek</t>
  </si>
  <si>
    <t>56</t>
  </si>
  <si>
    <t>Trafo led</t>
  </si>
  <si>
    <t>57</t>
  </si>
  <si>
    <t>Montáž podlahového vytápění elektrického, položení topné rohože do 150 W/m2</t>
  </si>
  <si>
    <t>58</t>
  </si>
  <si>
    <t>Montáž podlahového vytápění elektrického, napojení topných kabelů na síť</t>
  </si>
  <si>
    <t>59</t>
  </si>
  <si>
    <t>Montáž podlahového vytápění elektrického, vysekání drážky pro čidlo termostatu</t>
  </si>
  <si>
    <t>60</t>
  </si>
  <si>
    <t>Montáž podlahového vytápění elektrického, instalace a napojení tepelného čidla</t>
  </si>
  <si>
    <t>Montáž podlahového vytápění elektrického, kontrolní měření odporu vyhřívacích rohoží</t>
  </si>
  <si>
    <t>62</t>
  </si>
  <si>
    <t>Montáž podlahového vytápění elektrického, položení a zafixování chráničky termočidla</t>
  </si>
  <si>
    <t>Montáž podlahového vytápění elektrického, položení separační folie</t>
  </si>
  <si>
    <t>Termostat ABB Future Linear mechová bílá</t>
  </si>
  <si>
    <t>65</t>
  </si>
  <si>
    <t>Stropní svítidlo 10H6724</t>
  </si>
  <si>
    <t>005121020R</t>
  </si>
  <si>
    <t xml:space="preserve">Provoz zařízení staveniště </t>
  </si>
  <si>
    <t>Soubor</t>
  </si>
  <si>
    <t>005124010R</t>
  </si>
  <si>
    <t>Koordinační činnost</t>
  </si>
  <si>
    <t>005211040R</t>
  </si>
  <si>
    <t xml:space="preserve">Užívání veřejných ploch a prostranství  </t>
  </si>
  <si>
    <t>005261030R</t>
  </si>
  <si>
    <t xml:space="preserve">Finanční rezerva </t>
  </si>
  <si>
    <t/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</si>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</sst>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8" fillId="0" borderId="6" xfId="0" applyFont="1" applyBorder="1" applyAlignment="1">
      <alignment horizont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4" fontId="17" fillId="0" borderId="33" xfId="0" applyNumberFormat="1" applyFont="1" applyBorder="1" applyAlignment="1">
      <alignment vertical="top" shrinkToFit="1"/>
    </xf>
    <xf numFmtId="174" fontId="18" fillId="0" borderId="33" xfId="0" applyNumberFormat="1" applyFont="1" applyBorder="1" applyAlignment="1">
      <alignment vertical="top" wrapText="1" shrinkToFit="1"/>
    </xf>
    <xf numFmtId="17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7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78" t="s">
        <v>39</v>
      </c>
      <c r="B2" s="78"/>
      <c r="C2" s="78"/>
      <c r="D2" s="78"/>
      <c r="E2" s="78"/>
      <c r="F2" s="78"/>
      <c r="G2" s="7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76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1" t="s">
        <v>36</v>
      </c>
      <c r="B1" s="91" t="s">
        <v>42</v>
      </c>
      <c r="C1" s="92"/>
      <c r="D1" s="92"/>
      <c r="E1" s="92"/>
      <c r="F1" s="92"/>
      <c r="G1" s="92"/>
      <c r="H1" s="92"/>
      <c r="I1" s="92"/>
      <c r="J1" s="93"/>
    </row>
    <row r="2" spans="1:15" ht="23.25" customHeight="1" x14ac:dyDescent="0.2">
      <c r="A2" s="4"/>
      <c r="B2" s="105" t="s">
        <v>40</v>
      </c>
      <c r="C2" s="106"/>
      <c r="D2" s="107" t="s">
        <v>47</v>
      </c>
      <c r="E2" s="108"/>
      <c r="F2" s="108"/>
      <c r="G2" s="108"/>
      <c r="H2" s="108"/>
      <c r="I2" s="108"/>
      <c r="J2" s="109"/>
      <c r="O2" s="2"/>
    </row>
    <row r="3" spans="1:15" ht="23.25" customHeight="1" x14ac:dyDescent="0.2">
      <c r="A3" s="4"/>
      <c r="B3" s="110" t="s">
        <v>45</v>
      </c>
      <c r="C3" s="111"/>
      <c r="D3" s="112" t="s">
        <v>43</v>
      </c>
      <c r="E3" s="113"/>
      <c r="F3" s="113"/>
      <c r="G3" s="113"/>
      <c r="H3" s="113"/>
      <c r="I3" s="113"/>
      <c r="J3" s="114"/>
    </row>
    <row r="4" spans="1:15" ht="23.25" hidden="1" customHeight="1" x14ac:dyDescent="0.2">
      <c r="A4" s="4"/>
      <c r="B4" s="115" t="s">
        <v>44</v>
      </c>
      <c r="C4" s="116"/>
      <c r="D4" s="117"/>
      <c r="E4" s="117"/>
      <c r="F4" s="118"/>
      <c r="G4" s="119"/>
      <c r="H4" s="118"/>
      <c r="I4" s="119"/>
      <c r="J4" s="120"/>
    </row>
    <row r="5" spans="1:15" ht="24" customHeight="1" x14ac:dyDescent="0.2">
      <c r="A5" s="4"/>
      <c r="B5" s="45" t="s">
        <v>21</v>
      </c>
      <c r="C5" s="5"/>
      <c r="D5" s="121" t="s">
        <v>48</v>
      </c>
      <c r="E5" s="25"/>
      <c r="F5" s="25"/>
      <c r="G5" s="25"/>
      <c r="H5" s="27" t="s">
        <v>33</v>
      </c>
      <c r="I5" s="121" t="s">
        <v>52</v>
      </c>
      <c r="J5" s="11"/>
    </row>
    <row r="6" spans="1:15" ht="15.75" customHeight="1" x14ac:dyDescent="0.2">
      <c r="A6" s="4"/>
      <c r="B6" s="39"/>
      <c r="C6" s="25"/>
      <c r="D6" s="121" t="s">
        <v>49</v>
      </c>
      <c r="E6" s="25"/>
      <c r="F6" s="25"/>
      <c r="G6" s="25"/>
      <c r="H6" s="27" t="s">
        <v>34</v>
      </c>
      <c r="I6" s="121" t="s">
        <v>53</v>
      </c>
      <c r="J6" s="11"/>
    </row>
    <row r="7" spans="1:15" ht="15.75" customHeight="1" x14ac:dyDescent="0.2">
      <c r="A7" s="4"/>
      <c r="B7" s="40"/>
      <c r="C7" s="122" t="s">
        <v>51</v>
      </c>
      <c r="D7" s="104" t="s">
        <v>50</v>
      </c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123"/>
      <c r="E11" s="123"/>
      <c r="F11" s="123"/>
      <c r="G11" s="123"/>
      <c r="H11" s="27" t="s">
        <v>33</v>
      </c>
      <c r="I11" s="127"/>
      <c r="J11" s="11"/>
    </row>
    <row r="12" spans="1:15" ht="15.75" customHeight="1" x14ac:dyDescent="0.2">
      <c r="A12" s="4"/>
      <c r="B12" s="39"/>
      <c r="C12" s="25"/>
      <c r="D12" s="124"/>
      <c r="E12" s="124"/>
      <c r="F12" s="124"/>
      <c r="G12" s="124"/>
      <c r="H12" s="27" t="s">
        <v>34</v>
      </c>
      <c r="I12" s="127"/>
      <c r="J12" s="11"/>
    </row>
    <row r="13" spans="1:15" ht="15.75" customHeight="1" x14ac:dyDescent="0.2">
      <c r="A13" s="4"/>
      <c r="B13" s="40"/>
      <c r="C13" s="126"/>
      <c r="D13" s="125"/>
      <c r="E13" s="125"/>
      <c r="F13" s="125"/>
      <c r="G13" s="125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 t="s">
        <v>46</v>
      </c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83"/>
      <c r="F15" s="83"/>
      <c r="G15" s="98"/>
      <c r="H15" s="98"/>
      <c r="I15" s="98" t="s">
        <v>28</v>
      </c>
      <c r="J15" s="99"/>
    </row>
    <row r="16" spans="1:15" ht="23.25" customHeight="1" x14ac:dyDescent="0.2">
      <c r="A16" s="194" t="s">
        <v>23</v>
      </c>
      <c r="B16" s="195" t="s">
        <v>23</v>
      </c>
      <c r="C16" s="56"/>
      <c r="D16" s="57"/>
      <c r="E16" s="80"/>
      <c r="F16" s="81"/>
      <c r="G16" s="80"/>
      <c r="H16" s="81"/>
      <c r="I16" s="80">
        <f>SUMIF(F49:F72,A16,I49:I72)+SUMIF(F49:F72,"PSU",I49:I72)</f>
        <v>0</v>
      </c>
      <c r="J16" s="82"/>
    </row>
    <row r="17" spans="1:10" ht="23.25" customHeight="1" x14ac:dyDescent="0.2">
      <c r="A17" s="194" t="s">
        <v>24</v>
      </c>
      <c r="B17" s="195" t="s">
        <v>24</v>
      </c>
      <c r="C17" s="56"/>
      <c r="D17" s="57"/>
      <c r="E17" s="80"/>
      <c r="F17" s="81"/>
      <c r="G17" s="80"/>
      <c r="H17" s="81"/>
      <c r="I17" s="80">
        <f>SUMIF(F49:F72,A17,I49:I72)</f>
        <v>0</v>
      </c>
      <c r="J17" s="82"/>
    </row>
    <row r="18" spans="1:10" ht="23.25" customHeight="1" x14ac:dyDescent="0.2">
      <c r="A18" s="194" t="s">
        <v>25</v>
      </c>
      <c r="B18" s="195" t="s">
        <v>25</v>
      </c>
      <c r="C18" s="56"/>
      <c r="D18" s="57"/>
      <c r="E18" s="80"/>
      <c r="F18" s="81"/>
      <c r="G18" s="80"/>
      <c r="H18" s="81"/>
      <c r="I18" s="80">
        <f>SUMIF(F49:F72,A18,I49:I72)</f>
        <v>0</v>
      </c>
      <c r="J18" s="82"/>
    </row>
    <row r="19" spans="1:10" ht="23.25" customHeight="1" x14ac:dyDescent="0.2">
      <c r="A19" s="194" t="s">
        <v>107</v>
      </c>
      <c r="B19" s="195" t="s">
        <v>26</v>
      </c>
      <c r="C19" s="56"/>
      <c r="D19" s="57"/>
      <c r="E19" s="80"/>
      <c r="F19" s="81"/>
      <c r="G19" s="80"/>
      <c r="H19" s="81"/>
      <c r="I19" s="80">
        <f>SUMIF(F49:F72,A19,I49:I72)</f>
        <v>0</v>
      </c>
      <c r="J19" s="82"/>
    </row>
    <row r="20" spans="1:10" ht="23.25" customHeight="1" x14ac:dyDescent="0.2">
      <c r="A20" s="194" t="s">
        <v>108</v>
      </c>
      <c r="B20" s="195" t="s">
        <v>27</v>
      </c>
      <c r="C20" s="56"/>
      <c r="D20" s="57"/>
      <c r="E20" s="80"/>
      <c r="F20" s="81"/>
      <c r="G20" s="80"/>
      <c r="H20" s="81"/>
      <c r="I20" s="80">
        <f>SUMIF(F49:F72,A20,I49:I72)</f>
        <v>0</v>
      </c>
      <c r="J20" s="82"/>
    </row>
    <row r="21" spans="1:10" ht="23.25" customHeight="1" x14ac:dyDescent="0.2">
      <c r="A21" s="4"/>
      <c r="B21" s="72" t="s">
        <v>28</v>
      </c>
      <c r="C21" s="73"/>
      <c r="D21" s="74"/>
      <c r="E21" s="89"/>
      <c r="F21" s="97"/>
      <c r="G21" s="89"/>
      <c r="H21" s="97"/>
      <c r="I21" s="89">
        <f>SUM(I16:J20)</f>
        <v>0</v>
      </c>
      <c r="J21" s="90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87">
        <f>ZakladDPHSniVypocet</f>
        <v>0</v>
      </c>
      <c r="H23" s="88"/>
      <c r="I23" s="88"/>
      <c r="J23" s="60" t="str">
        <f t="shared" ref="J23:J28" si="0">Mena</f>
        <v>CZK</v>
      </c>
    </row>
    <row r="24" spans="1:10" ht="23.25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85">
        <f>ZakladDPHSni*SazbaDPH1/100</f>
        <v>0</v>
      </c>
      <c r="H24" s="86"/>
      <c r="I24" s="86"/>
      <c r="J24" s="60" t="str">
        <f t="shared" si="0"/>
        <v>CZK</v>
      </c>
    </row>
    <row r="25" spans="1:10" ht="23.25" customHeight="1" x14ac:dyDescent="0.2">
      <c r="A25" s="4"/>
      <c r="B25" s="55" t="s">
        <v>13</v>
      </c>
      <c r="C25" s="56"/>
      <c r="D25" s="57"/>
      <c r="E25" s="58">
        <v>21</v>
      </c>
      <c r="F25" s="59" t="s">
        <v>0</v>
      </c>
      <c r="G25" s="87">
        <f>ZakladDPHZaklVypocet</f>
        <v>0</v>
      </c>
      <c r="H25" s="88"/>
      <c r="I25" s="88"/>
      <c r="J25" s="60" t="str">
        <f t="shared" si="0"/>
        <v>CZK</v>
      </c>
    </row>
    <row r="26" spans="1:10" ht="23.25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94">
        <f>ZakladDPHZakl*SazbaDPH2/100</f>
        <v>0</v>
      </c>
      <c r="H26" s="95"/>
      <c r="I26" s="95"/>
      <c r="J26" s="54" t="str">
        <f t="shared" si="0"/>
        <v>CZK</v>
      </c>
    </row>
    <row r="27" spans="1:10" ht="23.25" customHeight="1" thickBot="1" x14ac:dyDescent="0.25">
      <c r="A27" s="4"/>
      <c r="B27" s="46" t="s">
        <v>4</v>
      </c>
      <c r="C27" s="20"/>
      <c r="D27" s="23"/>
      <c r="E27" s="20"/>
      <c r="F27" s="21"/>
      <c r="G27" s="96">
        <f>0</f>
        <v>0</v>
      </c>
      <c r="H27" s="96"/>
      <c r="I27" s="96"/>
      <c r="J27" s="61" t="str">
        <f t="shared" si="0"/>
        <v>CZK</v>
      </c>
    </row>
    <row r="28" spans="1:10" ht="27.75" hidden="1" customHeight="1" thickBot="1" x14ac:dyDescent="0.25">
      <c r="A28" s="4"/>
      <c r="B28" s="151" t="s">
        <v>22</v>
      </c>
      <c r="C28" s="152"/>
      <c r="D28" s="152"/>
      <c r="E28" s="153"/>
      <c r="F28" s="154"/>
      <c r="G28" s="155">
        <f>ZakladDPHSniVypocet+ZakladDPHZaklVypocet</f>
        <v>0</v>
      </c>
      <c r="H28" s="155"/>
      <c r="I28" s="155"/>
      <c r="J28" s="156" t="str">
        <f t="shared" si="0"/>
        <v>CZK</v>
      </c>
    </row>
    <row r="29" spans="1:10" ht="27.75" customHeight="1" thickBot="1" x14ac:dyDescent="0.25">
      <c r="A29" s="4"/>
      <c r="B29" s="151" t="s">
        <v>35</v>
      </c>
      <c r="C29" s="157"/>
      <c r="D29" s="157"/>
      <c r="E29" s="157"/>
      <c r="F29" s="157"/>
      <c r="G29" s="158">
        <f>ZakladDPHSni+DPHSni+ZakladDPHZakl+DPHZakl+Zaokrouhleni</f>
        <v>0</v>
      </c>
      <c r="H29" s="158"/>
      <c r="I29" s="158"/>
      <c r="J29" s="159" t="s">
        <v>56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45170</v>
      </c>
      <c r="I32" s="37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52" s="35" customFormat="1" ht="18.75" customHeight="1" x14ac:dyDescent="0.2">
      <c r="A34" s="29"/>
      <c r="B34" s="29"/>
      <c r="C34" s="30"/>
      <c r="D34" s="79"/>
      <c r="E34" s="79"/>
      <c r="F34" s="30"/>
      <c r="G34" s="79"/>
      <c r="H34" s="79"/>
      <c r="I34" s="79"/>
      <c r="J34" s="36"/>
    </row>
    <row r="35" spans="1:52" ht="12.75" customHeight="1" x14ac:dyDescent="0.2">
      <c r="A35" s="4"/>
      <c r="B35" s="4"/>
      <c r="C35" s="5"/>
      <c r="D35" s="84" t="s">
        <v>2</v>
      </c>
      <c r="E35" s="84"/>
      <c r="F35" s="5"/>
      <c r="G35" s="43"/>
      <c r="H35" s="13" t="s">
        <v>3</v>
      </c>
      <c r="I35" s="43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5" t="s">
        <v>15</v>
      </c>
      <c r="C37" s="3"/>
      <c r="D37" s="3"/>
      <c r="E37" s="3"/>
      <c r="F37" s="143"/>
      <c r="G37" s="143"/>
      <c r="H37" s="143"/>
      <c r="I37" s="143"/>
      <c r="J37" s="3"/>
    </row>
    <row r="38" spans="1:52" ht="25.5" hidden="1" customHeight="1" x14ac:dyDescent="0.2">
      <c r="A38" s="130" t="s">
        <v>37</v>
      </c>
      <c r="B38" s="132" t="s">
        <v>16</v>
      </c>
      <c r="C38" s="133" t="s">
        <v>5</v>
      </c>
      <c r="D38" s="134"/>
      <c r="E38" s="134"/>
      <c r="F38" s="144" t="str">
        <f>B23</f>
        <v>Základ pro sníženou DPH</v>
      </c>
      <c r="G38" s="144" t="str">
        <f>B25</f>
        <v>Základ pro základní DPH</v>
      </c>
      <c r="H38" s="145" t="s">
        <v>17</v>
      </c>
      <c r="I38" s="145" t="s">
        <v>1</v>
      </c>
      <c r="J38" s="135" t="s">
        <v>0</v>
      </c>
    </row>
    <row r="39" spans="1:52" ht="25.5" hidden="1" customHeight="1" x14ac:dyDescent="0.2">
      <c r="A39" s="130">
        <v>1</v>
      </c>
      <c r="B39" s="136" t="s">
        <v>54</v>
      </c>
      <c r="C39" s="137" t="s">
        <v>47</v>
      </c>
      <c r="D39" s="138"/>
      <c r="E39" s="138"/>
      <c r="F39" s="146">
        <f>'Rozpočet Pol'!AC218</f>
        <v>0</v>
      </c>
      <c r="G39" s="147">
        <f>'Rozpočet Pol'!AD218</f>
        <v>0</v>
      </c>
      <c r="H39" s="148">
        <f>(F39*SazbaDPH1/100)+(G39*SazbaDPH2/100)</f>
        <v>0</v>
      </c>
      <c r="I39" s="148">
        <f>F39+G39+H39</f>
        <v>0</v>
      </c>
      <c r="J39" s="139" t="str">
        <f>IF(_xlfn.SINGLE(CenaCelkemVypocet)=0,"",I39/_xlfn.SINGLE(CenaCelkemVypocet)*100)</f>
        <v/>
      </c>
    </row>
    <row r="40" spans="1:52" ht="25.5" hidden="1" customHeight="1" x14ac:dyDescent="0.2">
      <c r="A40" s="130"/>
      <c r="B40" s="140" t="s">
        <v>55</v>
      </c>
      <c r="C40" s="141"/>
      <c r="D40" s="141"/>
      <c r="E40" s="142"/>
      <c r="F40" s="149">
        <f>SUMIF(A39:A39,"=1",F39:F39)</f>
        <v>0</v>
      </c>
      <c r="G40" s="150">
        <f>SUMIF(A39:A39,"=1",G39:G39)</f>
        <v>0</v>
      </c>
      <c r="H40" s="150">
        <f>SUMIF(A39:A39,"=1",H39:H39)</f>
        <v>0</v>
      </c>
      <c r="I40" s="150">
        <f>SUMIF(A39:A39,"=1",I39:I39)</f>
        <v>0</v>
      </c>
      <c r="J40" s="131">
        <f>SUMIF(A39:A39,"=1",J39:J39)</f>
        <v>0</v>
      </c>
    </row>
    <row r="42" spans="1:52" x14ac:dyDescent="0.2">
      <c r="B42" t="s">
        <v>57</v>
      </c>
    </row>
    <row r="43" spans="1:52" x14ac:dyDescent="0.2">
      <c r="B43" s="161" t="s">
        <v>58</v>
      </c>
      <c r="C43" s="161"/>
      <c r="D43" s="161"/>
      <c r="E43" s="161"/>
      <c r="F43" s="161"/>
      <c r="G43" s="161"/>
      <c r="H43" s="161"/>
      <c r="I43" s="161"/>
      <c r="J43" s="161"/>
      <c r="AZ43" s="160" t="str">
        <f>B43</f>
        <v>Vypracování rozpočtu a slepýho výkazu výměr bylo z architektonické studie.</v>
      </c>
    </row>
    <row r="46" spans="1:52" ht="15.75" x14ac:dyDescent="0.25">
      <c r="B46" s="162" t="s">
        <v>59</v>
      </c>
    </row>
    <row r="48" spans="1:52" ht="25.5" customHeight="1" x14ac:dyDescent="0.2">
      <c r="A48" s="163"/>
      <c r="B48" s="169" t="s">
        <v>16</v>
      </c>
      <c r="C48" s="169" t="s">
        <v>5</v>
      </c>
      <c r="D48" s="170"/>
      <c r="E48" s="170"/>
      <c r="F48" s="173" t="s">
        <v>60</v>
      </c>
      <c r="G48" s="173"/>
      <c r="H48" s="173"/>
      <c r="I48" s="174" t="s">
        <v>28</v>
      </c>
      <c r="J48" s="174"/>
    </row>
    <row r="49" spans="1:10" ht="25.5" customHeight="1" x14ac:dyDescent="0.2">
      <c r="A49" s="164"/>
      <c r="B49" s="175" t="s">
        <v>61</v>
      </c>
      <c r="C49" s="176" t="s">
        <v>62</v>
      </c>
      <c r="D49" s="177"/>
      <c r="E49" s="177"/>
      <c r="F49" s="181" t="s">
        <v>23</v>
      </c>
      <c r="G49" s="182"/>
      <c r="H49" s="182"/>
      <c r="I49" s="183">
        <f>'Rozpočet Pol'!G8</f>
        <v>0</v>
      </c>
      <c r="J49" s="183"/>
    </row>
    <row r="50" spans="1:10" ht="25.5" customHeight="1" x14ac:dyDescent="0.2">
      <c r="A50" s="164"/>
      <c r="B50" s="167" t="s">
        <v>63</v>
      </c>
      <c r="C50" s="166" t="s">
        <v>64</v>
      </c>
      <c r="D50" s="168"/>
      <c r="E50" s="168"/>
      <c r="F50" s="184" t="s">
        <v>23</v>
      </c>
      <c r="G50" s="185"/>
      <c r="H50" s="185"/>
      <c r="I50" s="186">
        <f>'Rozpočet Pol'!G19</f>
        <v>0</v>
      </c>
      <c r="J50" s="186"/>
    </row>
    <row r="51" spans="1:10" ht="25.5" customHeight="1" x14ac:dyDescent="0.2">
      <c r="A51" s="164"/>
      <c r="B51" s="167" t="s">
        <v>65</v>
      </c>
      <c r="C51" s="166" t="s">
        <v>66</v>
      </c>
      <c r="D51" s="168"/>
      <c r="E51" s="168"/>
      <c r="F51" s="184" t="s">
        <v>23</v>
      </c>
      <c r="G51" s="185"/>
      <c r="H51" s="185"/>
      <c r="I51" s="186">
        <f>'Rozpočet Pol'!G21</f>
        <v>0</v>
      </c>
      <c r="J51" s="186"/>
    </row>
    <row r="52" spans="1:10" ht="25.5" customHeight="1" x14ac:dyDescent="0.2">
      <c r="A52" s="164"/>
      <c r="B52" s="167" t="s">
        <v>67</v>
      </c>
      <c r="C52" s="166" t="s">
        <v>68</v>
      </c>
      <c r="D52" s="168"/>
      <c r="E52" s="168"/>
      <c r="F52" s="184" t="s">
        <v>23</v>
      </c>
      <c r="G52" s="185"/>
      <c r="H52" s="185"/>
      <c r="I52" s="186">
        <f>'Rozpočet Pol'!G35</f>
        <v>0</v>
      </c>
      <c r="J52" s="186"/>
    </row>
    <row r="53" spans="1:10" ht="25.5" customHeight="1" x14ac:dyDescent="0.2">
      <c r="A53" s="164"/>
      <c r="B53" s="167" t="s">
        <v>69</v>
      </c>
      <c r="C53" s="166" t="s">
        <v>70</v>
      </c>
      <c r="D53" s="168"/>
      <c r="E53" s="168"/>
      <c r="F53" s="184" t="s">
        <v>23</v>
      </c>
      <c r="G53" s="185"/>
      <c r="H53" s="185"/>
      <c r="I53" s="186">
        <f>'Rozpočet Pol'!G38</f>
        <v>0</v>
      </c>
      <c r="J53" s="186"/>
    </row>
    <row r="54" spans="1:10" ht="25.5" customHeight="1" x14ac:dyDescent="0.2">
      <c r="A54" s="164"/>
      <c r="B54" s="167" t="s">
        <v>71</v>
      </c>
      <c r="C54" s="166" t="s">
        <v>72</v>
      </c>
      <c r="D54" s="168"/>
      <c r="E54" s="168"/>
      <c r="F54" s="184" t="s">
        <v>23</v>
      </c>
      <c r="G54" s="185"/>
      <c r="H54" s="185"/>
      <c r="I54" s="186">
        <f>'Rozpočet Pol'!G41</f>
        <v>0</v>
      </c>
      <c r="J54" s="186"/>
    </row>
    <row r="55" spans="1:10" ht="25.5" customHeight="1" x14ac:dyDescent="0.2">
      <c r="A55" s="164"/>
      <c r="B55" s="167" t="s">
        <v>73</v>
      </c>
      <c r="C55" s="166" t="s">
        <v>74</v>
      </c>
      <c r="D55" s="168"/>
      <c r="E55" s="168"/>
      <c r="F55" s="184" t="s">
        <v>23</v>
      </c>
      <c r="G55" s="185"/>
      <c r="H55" s="185"/>
      <c r="I55" s="186">
        <f>'Rozpočet Pol'!G44</f>
        <v>0</v>
      </c>
      <c r="J55" s="186"/>
    </row>
    <row r="56" spans="1:10" ht="25.5" customHeight="1" x14ac:dyDescent="0.2">
      <c r="A56" s="164"/>
      <c r="B56" s="167" t="s">
        <v>75</v>
      </c>
      <c r="C56" s="166" t="s">
        <v>76</v>
      </c>
      <c r="D56" s="168"/>
      <c r="E56" s="168"/>
      <c r="F56" s="184" t="s">
        <v>23</v>
      </c>
      <c r="G56" s="185"/>
      <c r="H56" s="185"/>
      <c r="I56" s="186">
        <f>'Rozpočet Pol'!G46</f>
        <v>0</v>
      </c>
      <c r="J56" s="186"/>
    </row>
    <row r="57" spans="1:10" ht="25.5" customHeight="1" x14ac:dyDescent="0.2">
      <c r="A57" s="164"/>
      <c r="B57" s="167" t="s">
        <v>77</v>
      </c>
      <c r="C57" s="166" t="s">
        <v>78</v>
      </c>
      <c r="D57" s="168"/>
      <c r="E57" s="168"/>
      <c r="F57" s="184" t="s">
        <v>23</v>
      </c>
      <c r="G57" s="185"/>
      <c r="H57" s="185"/>
      <c r="I57" s="186">
        <f>'Rozpočet Pol'!G54</f>
        <v>0</v>
      </c>
      <c r="J57" s="186"/>
    </row>
    <row r="58" spans="1:10" ht="25.5" customHeight="1" x14ac:dyDescent="0.2">
      <c r="A58" s="164"/>
      <c r="B58" s="167" t="s">
        <v>79</v>
      </c>
      <c r="C58" s="166" t="s">
        <v>80</v>
      </c>
      <c r="D58" s="168"/>
      <c r="E58" s="168"/>
      <c r="F58" s="184" t="s">
        <v>23</v>
      </c>
      <c r="G58" s="185"/>
      <c r="H58" s="185"/>
      <c r="I58" s="186">
        <f>'Rozpočet Pol'!G57</f>
        <v>0</v>
      </c>
      <c r="J58" s="186"/>
    </row>
    <row r="59" spans="1:10" ht="25.5" customHeight="1" x14ac:dyDescent="0.2">
      <c r="A59" s="164"/>
      <c r="B59" s="167" t="s">
        <v>81</v>
      </c>
      <c r="C59" s="166" t="s">
        <v>82</v>
      </c>
      <c r="D59" s="168"/>
      <c r="E59" s="168"/>
      <c r="F59" s="184" t="s">
        <v>24</v>
      </c>
      <c r="G59" s="185"/>
      <c r="H59" s="185"/>
      <c r="I59" s="186">
        <f>'Rozpočet Pol'!G60</f>
        <v>0</v>
      </c>
      <c r="J59" s="186"/>
    </row>
    <row r="60" spans="1:10" ht="25.5" customHeight="1" x14ac:dyDescent="0.2">
      <c r="A60" s="164"/>
      <c r="B60" s="167" t="s">
        <v>83</v>
      </c>
      <c r="C60" s="166" t="s">
        <v>84</v>
      </c>
      <c r="D60" s="168"/>
      <c r="E60" s="168"/>
      <c r="F60" s="184" t="s">
        <v>24</v>
      </c>
      <c r="G60" s="185"/>
      <c r="H60" s="185"/>
      <c r="I60" s="186">
        <f>'Rozpočet Pol'!G67</f>
        <v>0</v>
      </c>
      <c r="J60" s="186"/>
    </row>
    <row r="61" spans="1:10" ht="25.5" customHeight="1" x14ac:dyDescent="0.2">
      <c r="A61" s="164"/>
      <c r="B61" s="167" t="s">
        <v>85</v>
      </c>
      <c r="C61" s="166" t="s">
        <v>86</v>
      </c>
      <c r="D61" s="168"/>
      <c r="E61" s="168"/>
      <c r="F61" s="184" t="s">
        <v>24</v>
      </c>
      <c r="G61" s="185"/>
      <c r="H61" s="185"/>
      <c r="I61" s="186">
        <f>'Rozpočet Pol'!G72</f>
        <v>0</v>
      </c>
      <c r="J61" s="186"/>
    </row>
    <row r="62" spans="1:10" ht="25.5" customHeight="1" x14ac:dyDescent="0.2">
      <c r="A62" s="164"/>
      <c r="B62" s="167" t="s">
        <v>87</v>
      </c>
      <c r="C62" s="166" t="s">
        <v>88</v>
      </c>
      <c r="D62" s="168"/>
      <c r="E62" s="168"/>
      <c r="F62" s="184" t="s">
        <v>24</v>
      </c>
      <c r="G62" s="185"/>
      <c r="H62" s="185"/>
      <c r="I62" s="186">
        <f>'Rozpočet Pol'!G77</f>
        <v>0</v>
      </c>
      <c r="J62" s="186"/>
    </row>
    <row r="63" spans="1:10" ht="25.5" customHeight="1" x14ac:dyDescent="0.2">
      <c r="A63" s="164"/>
      <c r="B63" s="167" t="s">
        <v>89</v>
      </c>
      <c r="C63" s="166" t="s">
        <v>90</v>
      </c>
      <c r="D63" s="168"/>
      <c r="E63" s="168"/>
      <c r="F63" s="184" t="s">
        <v>24</v>
      </c>
      <c r="G63" s="185"/>
      <c r="H63" s="185"/>
      <c r="I63" s="186">
        <f>'Rozpočet Pol'!G88</f>
        <v>0</v>
      </c>
      <c r="J63" s="186"/>
    </row>
    <row r="64" spans="1:10" ht="25.5" customHeight="1" x14ac:dyDescent="0.2">
      <c r="A64" s="164"/>
      <c r="B64" s="167" t="s">
        <v>91</v>
      </c>
      <c r="C64" s="166" t="s">
        <v>92</v>
      </c>
      <c r="D64" s="168"/>
      <c r="E64" s="168"/>
      <c r="F64" s="184" t="s">
        <v>24</v>
      </c>
      <c r="G64" s="185"/>
      <c r="H64" s="185"/>
      <c r="I64" s="186">
        <f>'Rozpočet Pol'!G92</f>
        <v>0</v>
      </c>
      <c r="J64" s="186"/>
    </row>
    <row r="65" spans="1:10" ht="25.5" customHeight="1" x14ac:dyDescent="0.2">
      <c r="A65" s="164"/>
      <c r="B65" s="167" t="s">
        <v>93</v>
      </c>
      <c r="C65" s="166" t="s">
        <v>94</v>
      </c>
      <c r="D65" s="168"/>
      <c r="E65" s="168"/>
      <c r="F65" s="184" t="s">
        <v>24</v>
      </c>
      <c r="G65" s="185"/>
      <c r="H65" s="185"/>
      <c r="I65" s="186">
        <f>'Rozpočet Pol'!G119</f>
        <v>0</v>
      </c>
      <c r="J65" s="186"/>
    </row>
    <row r="66" spans="1:10" ht="25.5" customHeight="1" x14ac:dyDescent="0.2">
      <c r="A66" s="164"/>
      <c r="B66" s="167" t="s">
        <v>95</v>
      </c>
      <c r="C66" s="166" t="s">
        <v>96</v>
      </c>
      <c r="D66" s="168"/>
      <c r="E66" s="168"/>
      <c r="F66" s="184" t="s">
        <v>24</v>
      </c>
      <c r="G66" s="185"/>
      <c r="H66" s="185"/>
      <c r="I66" s="186">
        <f>'Rozpočet Pol'!G123</f>
        <v>0</v>
      </c>
      <c r="J66" s="186"/>
    </row>
    <row r="67" spans="1:10" ht="25.5" customHeight="1" x14ac:dyDescent="0.2">
      <c r="A67" s="164"/>
      <c r="B67" s="167" t="s">
        <v>97</v>
      </c>
      <c r="C67" s="166" t="s">
        <v>98</v>
      </c>
      <c r="D67" s="168"/>
      <c r="E67" s="168"/>
      <c r="F67" s="184" t="s">
        <v>24</v>
      </c>
      <c r="G67" s="185"/>
      <c r="H67" s="185"/>
      <c r="I67" s="186">
        <f>'Rozpočet Pol'!G132</f>
        <v>0</v>
      </c>
      <c r="J67" s="186"/>
    </row>
    <row r="68" spans="1:10" ht="25.5" customHeight="1" x14ac:dyDescent="0.2">
      <c r="A68" s="164"/>
      <c r="B68" s="167" t="s">
        <v>99</v>
      </c>
      <c r="C68" s="166" t="s">
        <v>100</v>
      </c>
      <c r="D68" s="168"/>
      <c r="E68" s="168"/>
      <c r="F68" s="184" t="s">
        <v>24</v>
      </c>
      <c r="G68" s="185"/>
      <c r="H68" s="185"/>
      <c r="I68" s="186">
        <f>'Rozpočet Pol'!G152</f>
        <v>0</v>
      </c>
      <c r="J68" s="186"/>
    </row>
    <row r="69" spans="1:10" ht="25.5" customHeight="1" x14ac:dyDescent="0.2">
      <c r="A69" s="164"/>
      <c r="B69" s="167" t="s">
        <v>101</v>
      </c>
      <c r="C69" s="166" t="s">
        <v>102</v>
      </c>
      <c r="D69" s="168"/>
      <c r="E69" s="168"/>
      <c r="F69" s="184" t="s">
        <v>24</v>
      </c>
      <c r="G69" s="185"/>
      <c r="H69" s="185"/>
      <c r="I69" s="186">
        <f>'Rozpočet Pol'!G161</f>
        <v>0</v>
      </c>
      <c r="J69" s="186"/>
    </row>
    <row r="70" spans="1:10" ht="25.5" customHeight="1" x14ac:dyDescent="0.2">
      <c r="A70" s="164"/>
      <c r="B70" s="167" t="s">
        <v>103</v>
      </c>
      <c r="C70" s="166" t="s">
        <v>104</v>
      </c>
      <c r="D70" s="168"/>
      <c r="E70" s="168"/>
      <c r="F70" s="184" t="s">
        <v>25</v>
      </c>
      <c r="G70" s="185"/>
      <c r="H70" s="185"/>
      <c r="I70" s="186">
        <f>'Rozpočet Pol'!G170</f>
        <v>0</v>
      </c>
      <c r="J70" s="186"/>
    </row>
    <row r="71" spans="1:10" ht="25.5" customHeight="1" x14ac:dyDescent="0.2">
      <c r="A71" s="164"/>
      <c r="B71" s="167" t="s">
        <v>105</v>
      </c>
      <c r="C71" s="166" t="s">
        <v>106</v>
      </c>
      <c r="D71" s="168"/>
      <c r="E71" s="168"/>
      <c r="F71" s="184" t="s">
        <v>25</v>
      </c>
      <c r="G71" s="185"/>
      <c r="H71" s="185"/>
      <c r="I71" s="186">
        <f>'Rozpočet Pol'!G176</f>
        <v>0</v>
      </c>
      <c r="J71" s="186"/>
    </row>
    <row r="72" spans="1:10" ht="25.5" customHeight="1" x14ac:dyDescent="0.2">
      <c r="A72" s="164"/>
      <c r="B72" s="178" t="s">
        <v>107</v>
      </c>
      <c r="C72" s="179" t="s">
        <v>26</v>
      </c>
      <c r="D72" s="180"/>
      <c r="E72" s="180"/>
      <c r="F72" s="187" t="s">
        <v>107</v>
      </c>
      <c r="G72" s="188"/>
      <c r="H72" s="188"/>
      <c r="I72" s="189">
        <f>'Rozpočet Pol'!G212</f>
        <v>0</v>
      </c>
      <c r="J72" s="189"/>
    </row>
    <row r="73" spans="1:10" ht="25.5" customHeight="1" x14ac:dyDescent="0.2">
      <c r="A73" s="165"/>
      <c r="B73" s="171" t="s">
        <v>1</v>
      </c>
      <c r="C73" s="171"/>
      <c r="D73" s="172"/>
      <c r="E73" s="172"/>
      <c r="F73" s="190"/>
      <c r="G73" s="191"/>
      <c r="H73" s="191"/>
      <c r="I73" s="192">
        <f>SUM(I49:I72)</f>
        <v>0</v>
      </c>
      <c r="J73" s="192"/>
    </row>
    <row r="74" spans="1:10" x14ac:dyDescent="0.2">
      <c r="F74" s="193"/>
      <c r="G74" s="129"/>
      <c r="H74" s="193"/>
      <c r="I74" s="129"/>
      <c r="J74" s="129"/>
    </row>
    <row r="75" spans="1:10" x14ac:dyDescent="0.2">
      <c r="F75" s="193"/>
      <c r="G75" s="129"/>
      <c r="H75" s="193"/>
      <c r="I75" s="129"/>
      <c r="J75" s="129"/>
    </row>
    <row r="76" spans="1:10" x14ac:dyDescent="0.2">
      <c r="F76" s="193"/>
      <c r="G76" s="129"/>
      <c r="H76" s="193"/>
      <c r="I76" s="129"/>
      <c r="J76" s="12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90">
    <mergeCell ref="I71:J71"/>
    <mergeCell ref="C71:E71"/>
    <mergeCell ref="I72:J72"/>
    <mergeCell ref="C72:E72"/>
    <mergeCell ref="I73:J73"/>
    <mergeCell ref="I68:J68"/>
    <mergeCell ref="C68:E68"/>
    <mergeCell ref="I69:J69"/>
    <mergeCell ref="C69:E69"/>
    <mergeCell ref="I70:J70"/>
    <mergeCell ref="C70:E70"/>
    <mergeCell ref="I65:J65"/>
    <mergeCell ref="C65:E65"/>
    <mergeCell ref="I66:J66"/>
    <mergeCell ref="C66:E66"/>
    <mergeCell ref="I67:J67"/>
    <mergeCell ref="C67:E67"/>
    <mergeCell ref="I62:J62"/>
    <mergeCell ref="C62:E62"/>
    <mergeCell ref="I63:J63"/>
    <mergeCell ref="C63:E63"/>
    <mergeCell ref="I64:J64"/>
    <mergeCell ref="C64:E64"/>
    <mergeCell ref="I59:J59"/>
    <mergeCell ref="C59:E59"/>
    <mergeCell ref="I60:J60"/>
    <mergeCell ref="C60:E60"/>
    <mergeCell ref="I61:J61"/>
    <mergeCell ref="C61:E61"/>
    <mergeCell ref="I56:J56"/>
    <mergeCell ref="C56:E56"/>
    <mergeCell ref="I57:J57"/>
    <mergeCell ref="C57:E57"/>
    <mergeCell ref="I58:J58"/>
    <mergeCell ref="C58:E58"/>
    <mergeCell ref="I53:J53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D3:J3"/>
    <mergeCell ref="C39:E39"/>
    <mergeCell ref="B40:E40"/>
    <mergeCell ref="B43:J43"/>
    <mergeCell ref="I48:J48"/>
    <mergeCell ref="I49:J49"/>
    <mergeCell ref="C49:E49"/>
    <mergeCell ref="G28:I28"/>
    <mergeCell ref="G15:H15"/>
    <mergeCell ref="I15:J15"/>
    <mergeCell ref="E16:F16"/>
    <mergeCell ref="D12:G12"/>
    <mergeCell ref="D13:G13"/>
    <mergeCell ref="D34:E34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0" t="s">
        <v>6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77" t="s">
        <v>41</v>
      </c>
      <c r="B2" s="76"/>
      <c r="C2" s="102"/>
      <c r="D2" s="102"/>
      <c r="E2" s="102"/>
      <c r="F2" s="102"/>
      <c r="G2" s="103"/>
    </row>
    <row r="3" spans="1:7" ht="24.95" hidden="1" customHeight="1" x14ac:dyDescent="0.2">
      <c r="A3" s="77" t="s">
        <v>7</v>
      </c>
      <c r="B3" s="76"/>
      <c r="C3" s="102"/>
      <c r="D3" s="102"/>
      <c r="E3" s="102"/>
      <c r="F3" s="102"/>
      <c r="G3" s="103"/>
    </row>
    <row r="4" spans="1:7" ht="24.95" hidden="1" customHeight="1" x14ac:dyDescent="0.2">
      <c r="A4" s="77" t="s">
        <v>8</v>
      </c>
      <c r="B4" s="76"/>
      <c r="C4" s="102"/>
      <c r="D4" s="102"/>
      <c r="E4" s="102"/>
      <c r="F4" s="102"/>
      <c r="G4" s="10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228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8" customWidth="1"/>
    <col min="3" max="3" width="38.28515625" style="12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6" t="s">
        <v>6</v>
      </c>
      <c r="B1" s="196"/>
      <c r="C1" s="196"/>
      <c r="D1" s="196"/>
      <c r="E1" s="196"/>
      <c r="F1" s="196"/>
      <c r="G1" s="196"/>
      <c r="AE1" t="s">
        <v>110</v>
      </c>
    </row>
    <row r="2" spans="1:60" ht="24.95" customHeight="1" x14ac:dyDescent="0.2">
      <c r="A2" s="203" t="s">
        <v>109</v>
      </c>
      <c r="B2" s="197"/>
      <c r="C2" s="198" t="s">
        <v>47</v>
      </c>
      <c r="D2" s="199"/>
      <c r="E2" s="199"/>
      <c r="F2" s="199"/>
      <c r="G2" s="205"/>
      <c r="AE2" t="s">
        <v>111</v>
      </c>
    </row>
    <row r="3" spans="1:60" ht="24.95" customHeight="1" x14ac:dyDescent="0.2">
      <c r="A3" s="204" t="s">
        <v>7</v>
      </c>
      <c r="B3" s="202"/>
      <c r="C3" s="200" t="s">
        <v>43</v>
      </c>
      <c r="D3" s="201"/>
      <c r="E3" s="201"/>
      <c r="F3" s="201"/>
      <c r="G3" s="206"/>
      <c r="AE3" t="s">
        <v>112</v>
      </c>
    </row>
    <row r="4" spans="1:60" ht="24.95" hidden="1" customHeight="1" x14ac:dyDescent="0.2">
      <c r="A4" s="204" t="s">
        <v>8</v>
      </c>
      <c r="B4" s="202"/>
      <c r="C4" s="200"/>
      <c r="D4" s="201"/>
      <c r="E4" s="201"/>
      <c r="F4" s="201"/>
      <c r="G4" s="206"/>
      <c r="AE4" t="s">
        <v>113</v>
      </c>
    </row>
    <row r="5" spans="1:60" hidden="1" x14ac:dyDescent="0.2">
      <c r="A5" s="207" t="s">
        <v>114</v>
      </c>
      <c r="B5" s="208"/>
      <c r="C5" s="209"/>
      <c r="D5" s="210"/>
      <c r="E5" s="210"/>
      <c r="F5" s="210"/>
      <c r="G5" s="211"/>
      <c r="AE5" t="s">
        <v>115</v>
      </c>
    </row>
    <row r="7" spans="1:60" ht="38.25" x14ac:dyDescent="0.2">
      <c r="A7" s="216" t="s">
        <v>116</v>
      </c>
      <c r="B7" s="217" t="s">
        <v>117</v>
      </c>
      <c r="C7" s="217" t="s">
        <v>118</v>
      </c>
      <c r="D7" s="216" t="s">
        <v>119</v>
      </c>
      <c r="E7" s="216" t="s">
        <v>120</v>
      </c>
      <c r="F7" s="212" t="s">
        <v>121</v>
      </c>
      <c r="G7" s="235" t="s">
        <v>28</v>
      </c>
      <c r="H7" s="236" t="s">
        <v>29</v>
      </c>
      <c r="I7" s="236" t="s">
        <v>122</v>
      </c>
      <c r="J7" s="236" t="s">
        <v>30</v>
      </c>
      <c r="K7" s="236" t="s">
        <v>123</v>
      </c>
      <c r="L7" s="236" t="s">
        <v>124</v>
      </c>
      <c r="M7" s="236" t="s">
        <v>125</v>
      </c>
      <c r="N7" s="236" t="s">
        <v>126</v>
      </c>
      <c r="O7" s="236" t="s">
        <v>127</v>
      </c>
      <c r="P7" s="236" t="s">
        <v>128</v>
      </c>
      <c r="Q7" s="236" t="s">
        <v>129</v>
      </c>
      <c r="R7" s="236" t="s">
        <v>130</v>
      </c>
      <c r="S7" s="236" t="s">
        <v>131</v>
      </c>
      <c r="T7" s="236" t="s">
        <v>132</v>
      </c>
      <c r="U7" s="219" t="s">
        <v>133</v>
      </c>
    </row>
    <row r="8" spans="1:60" x14ac:dyDescent="0.2">
      <c r="A8" s="237" t="s">
        <v>134</v>
      </c>
      <c r="B8" s="238" t="s">
        <v>61</v>
      </c>
      <c r="C8" s="239" t="s">
        <v>62</v>
      </c>
      <c r="D8" s="240"/>
      <c r="E8" s="241"/>
      <c r="F8" s="242"/>
      <c r="G8" s="242">
        <f>SUMIF(AE9:AE18,"&lt;&gt;NOR",G9:G18)</f>
        <v>0</v>
      </c>
      <c r="H8" s="242"/>
      <c r="I8" s="242">
        <f>SUM(I9:I18)</f>
        <v>0</v>
      </c>
      <c r="J8" s="242"/>
      <c r="K8" s="242">
        <f>SUM(K9:K18)</f>
        <v>0</v>
      </c>
      <c r="L8" s="242"/>
      <c r="M8" s="242">
        <f>SUM(M9:M18)</f>
        <v>0</v>
      </c>
      <c r="N8" s="218"/>
      <c r="O8" s="218">
        <f>SUM(O9:O18)</f>
        <v>4.5264800000000003</v>
      </c>
      <c r="P8" s="218"/>
      <c r="Q8" s="218">
        <f>SUM(Q9:Q18)</f>
        <v>0</v>
      </c>
      <c r="R8" s="218"/>
      <c r="S8" s="218"/>
      <c r="T8" s="237"/>
      <c r="U8" s="218">
        <f>SUM(U9:U18)</f>
        <v>44.11</v>
      </c>
      <c r="AE8" t="s">
        <v>135</v>
      </c>
    </row>
    <row r="9" spans="1:60" outlineLevel="1" x14ac:dyDescent="0.2">
      <c r="A9" s="214">
        <v>1</v>
      </c>
      <c r="B9" s="220" t="s">
        <v>136</v>
      </c>
      <c r="C9" s="265" t="s">
        <v>137</v>
      </c>
      <c r="D9" s="222" t="s">
        <v>138</v>
      </c>
      <c r="E9" s="229">
        <v>19</v>
      </c>
      <c r="F9" s="232">
        <f>H9+J9</f>
        <v>0</v>
      </c>
      <c r="G9" s="233">
        <f>ROUND(E9*F9,2)</f>
        <v>0</v>
      </c>
      <c r="H9" s="233"/>
      <c r="I9" s="233">
        <f>ROUND(E9*H9,2)</f>
        <v>0</v>
      </c>
      <c r="J9" s="233"/>
      <c r="K9" s="233">
        <f>ROUND(E9*J9,2)</f>
        <v>0</v>
      </c>
      <c r="L9" s="233">
        <v>21</v>
      </c>
      <c r="M9" s="233">
        <f>G9*(1+L9/100)</f>
        <v>0</v>
      </c>
      <c r="N9" s="223">
        <v>7.4709999999999999E-2</v>
      </c>
      <c r="O9" s="223">
        <f>ROUND(E9*N9,5)</f>
        <v>1.4194899999999999</v>
      </c>
      <c r="P9" s="223">
        <v>0</v>
      </c>
      <c r="Q9" s="223">
        <f>ROUND(E9*P9,5)</f>
        <v>0</v>
      </c>
      <c r="R9" s="223"/>
      <c r="S9" s="223"/>
      <c r="T9" s="224">
        <v>0.52915000000000001</v>
      </c>
      <c r="U9" s="223">
        <f>ROUND(E9*T9,2)</f>
        <v>10.050000000000001</v>
      </c>
      <c r="V9" s="213"/>
      <c r="W9" s="213"/>
      <c r="X9" s="213"/>
      <c r="Y9" s="213"/>
      <c r="Z9" s="213"/>
      <c r="AA9" s="213"/>
      <c r="AB9" s="213"/>
      <c r="AC9" s="213"/>
      <c r="AD9" s="213"/>
      <c r="AE9" s="213" t="s">
        <v>139</v>
      </c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ht="22.5" outlineLevel="1" x14ac:dyDescent="0.2">
      <c r="A10" s="214"/>
      <c r="B10" s="220"/>
      <c r="C10" s="266" t="s">
        <v>140</v>
      </c>
      <c r="D10" s="225"/>
      <c r="E10" s="230">
        <v>19</v>
      </c>
      <c r="F10" s="233"/>
      <c r="G10" s="233"/>
      <c r="H10" s="233"/>
      <c r="I10" s="233"/>
      <c r="J10" s="233"/>
      <c r="K10" s="233"/>
      <c r="L10" s="233"/>
      <c r="M10" s="233"/>
      <c r="N10" s="223"/>
      <c r="O10" s="223"/>
      <c r="P10" s="223"/>
      <c r="Q10" s="223"/>
      <c r="R10" s="223"/>
      <c r="S10" s="223"/>
      <c r="T10" s="224"/>
      <c r="U10" s="223"/>
      <c r="V10" s="213"/>
      <c r="W10" s="213"/>
      <c r="X10" s="213"/>
      <c r="Y10" s="213"/>
      <c r="Z10" s="213"/>
      <c r="AA10" s="213"/>
      <c r="AB10" s="213"/>
      <c r="AC10" s="213"/>
      <c r="AD10" s="213"/>
      <c r="AE10" s="213" t="s">
        <v>141</v>
      </c>
      <c r="AF10" s="213">
        <v>0</v>
      </c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14">
        <v>2</v>
      </c>
      <c r="B11" s="220" t="s">
        <v>142</v>
      </c>
      <c r="C11" s="265" t="s">
        <v>143</v>
      </c>
      <c r="D11" s="222" t="s">
        <v>138</v>
      </c>
      <c r="E11" s="229">
        <v>10.5</v>
      </c>
      <c r="F11" s="232">
        <f>H11+J11</f>
        <v>0</v>
      </c>
      <c r="G11" s="233">
        <f>ROUND(E11*F11,2)</f>
        <v>0</v>
      </c>
      <c r="H11" s="233"/>
      <c r="I11" s="233">
        <f>ROUND(E11*H11,2)</f>
        <v>0</v>
      </c>
      <c r="J11" s="233"/>
      <c r="K11" s="233">
        <f>ROUND(E11*J11,2)</f>
        <v>0</v>
      </c>
      <c r="L11" s="233">
        <v>21</v>
      </c>
      <c r="M11" s="233">
        <f>G11*(1+L11/100)</f>
        <v>0</v>
      </c>
      <c r="N11" s="223">
        <v>0.11219</v>
      </c>
      <c r="O11" s="223">
        <f>ROUND(E11*N11,5)</f>
        <v>1.1779999999999999</v>
      </c>
      <c r="P11" s="223">
        <v>0</v>
      </c>
      <c r="Q11" s="223">
        <f>ROUND(E11*P11,5)</f>
        <v>0</v>
      </c>
      <c r="R11" s="223"/>
      <c r="S11" s="223"/>
      <c r="T11" s="224">
        <v>0.55488999999999999</v>
      </c>
      <c r="U11" s="223">
        <f>ROUND(E11*T11,2)</f>
        <v>5.83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 t="s">
        <v>139</v>
      </c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14"/>
      <c r="B12" s="220"/>
      <c r="C12" s="266" t="s">
        <v>144</v>
      </c>
      <c r="D12" s="225"/>
      <c r="E12" s="230">
        <v>10.5</v>
      </c>
      <c r="F12" s="233"/>
      <c r="G12" s="233"/>
      <c r="H12" s="233"/>
      <c r="I12" s="233"/>
      <c r="J12" s="233"/>
      <c r="K12" s="233"/>
      <c r="L12" s="233"/>
      <c r="M12" s="233"/>
      <c r="N12" s="223"/>
      <c r="O12" s="223"/>
      <c r="P12" s="223"/>
      <c r="Q12" s="223"/>
      <c r="R12" s="223"/>
      <c r="S12" s="223"/>
      <c r="T12" s="224"/>
      <c r="U12" s="223"/>
      <c r="V12" s="213"/>
      <c r="W12" s="213"/>
      <c r="X12" s="213"/>
      <c r="Y12" s="213"/>
      <c r="Z12" s="213"/>
      <c r="AA12" s="213"/>
      <c r="AB12" s="213"/>
      <c r="AC12" s="213"/>
      <c r="AD12" s="213"/>
      <c r="AE12" s="213" t="s">
        <v>141</v>
      </c>
      <c r="AF12" s="213">
        <v>0</v>
      </c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14">
        <v>3</v>
      </c>
      <c r="B13" s="220" t="s">
        <v>145</v>
      </c>
      <c r="C13" s="265" t="s">
        <v>146</v>
      </c>
      <c r="D13" s="222" t="s">
        <v>147</v>
      </c>
      <c r="E13" s="229">
        <v>2.5299999999999998</v>
      </c>
      <c r="F13" s="232">
        <f>H13+J13</f>
        <v>0</v>
      </c>
      <c r="G13" s="233">
        <f>ROUND(E13*F13,2)</f>
        <v>0</v>
      </c>
      <c r="H13" s="233"/>
      <c r="I13" s="233">
        <f>ROUND(E13*H13,2)</f>
        <v>0</v>
      </c>
      <c r="J13" s="233"/>
      <c r="K13" s="233">
        <f>ROUND(E13*J13,2)</f>
        <v>0</v>
      </c>
      <c r="L13" s="233">
        <v>21</v>
      </c>
      <c r="M13" s="233">
        <f>G13*(1+L13/100)</f>
        <v>0</v>
      </c>
      <c r="N13" s="223">
        <v>0.58179999999999998</v>
      </c>
      <c r="O13" s="223">
        <f>ROUND(E13*N13,5)</f>
        <v>1.4719500000000001</v>
      </c>
      <c r="P13" s="223">
        <v>0</v>
      </c>
      <c r="Q13" s="223">
        <f>ROUND(E13*P13,5)</f>
        <v>0</v>
      </c>
      <c r="R13" s="223"/>
      <c r="S13" s="223"/>
      <c r="T13" s="224">
        <v>6.4406800000000004</v>
      </c>
      <c r="U13" s="223">
        <f>ROUND(E13*T13,2)</f>
        <v>16.29</v>
      </c>
      <c r="V13" s="213"/>
      <c r="W13" s="213"/>
      <c r="X13" s="213"/>
      <c r="Y13" s="213"/>
      <c r="Z13" s="213"/>
      <c r="AA13" s="213"/>
      <c r="AB13" s="213"/>
      <c r="AC13" s="213"/>
      <c r="AD13" s="213"/>
      <c r="AE13" s="213" t="s">
        <v>139</v>
      </c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14"/>
      <c r="B14" s="220"/>
      <c r="C14" s="266" t="s">
        <v>148</v>
      </c>
      <c r="D14" s="225"/>
      <c r="E14" s="230">
        <v>2.5299999999999998</v>
      </c>
      <c r="F14" s="233"/>
      <c r="G14" s="233"/>
      <c r="H14" s="233"/>
      <c r="I14" s="233"/>
      <c r="J14" s="233"/>
      <c r="K14" s="233"/>
      <c r="L14" s="233"/>
      <c r="M14" s="233"/>
      <c r="N14" s="223"/>
      <c r="O14" s="223"/>
      <c r="P14" s="223"/>
      <c r="Q14" s="223"/>
      <c r="R14" s="223"/>
      <c r="S14" s="223"/>
      <c r="T14" s="224"/>
      <c r="U14" s="223"/>
      <c r="V14" s="213"/>
      <c r="W14" s="213"/>
      <c r="X14" s="213"/>
      <c r="Y14" s="213"/>
      <c r="Z14" s="213"/>
      <c r="AA14" s="213"/>
      <c r="AB14" s="213"/>
      <c r="AC14" s="213"/>
      <c r="AD14" s="213"/>
      <c r="AE14" s="213" t="s">
        <v>141</v>
      </c>
      <c r="AF14" s="213">
        <v>0</v>
      </c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14">
        <v>4</v>
      </c>
      <c r="B15" s="220" t="s">
        <v>149</v>
      </c>
      <c r="C15" s="265" t="s">
        <v>150</v>
      </c>
      <c r="D15" s="222" t="s">
        <v>147</v>
      </c>
      <c r="E15" s="229">
        <v>0.48499999999999999</v>
      </c>
      <c r="F15" s="232">
        <f>H15+J15</f>
        <v>0</v>
      </c>
      <c r="G15" s="233">
        <f>ROUND(E15*F15,2)</f>
        <v>0</v>
      </c>
      <c r="H15" s="233"/>
      <c r="I15" s="233">
        <f>ROUND(E15*H15,2)</f>
        <v>0</v>
      </c>
      <c r="J15" s="233"/>
      <c r="K15" s="233">
        <f>ROUND(E15*J15,2)</f>
        <v>0</v>
      </c>
      <c r="L15" s="233">
        <v>21</v>
      </c>
      <c r="M15" s="233">
        <f>G15*(1+L15/100)</f>
        <v>0</v>
      </c>
      <c r="N15" s="223">
        <v>0.74602000000000002</v>
      </c>
      <c r="O15" s="223">
        <f>ROUND(E15*N15,5)</f>
        <v>0.36181999999999997</v>
      </c>
      <c r="P15" s="223">
        <v>0</v>
      </c>
      <c r="Q15" s="223">
        <f>ROUND(E15*P15,5)</f>
        <v>0</v>
      </c>
      <c r="R15" s="223"/>
      <c r="S15" s="223"/>
      <c r="T15" s="224">
        <v>8.1549999999999994</v>
      </c>
      <c r="U15" s="223">
        <f>ROUND(E15*T15,2)</f>
        <v>3.96</v>
      </c>
      <c r="V15" s="213"/>
      <c r="W15" s="213"/>
      <c r="X15" s="213"/>
      <c r="Y15" s="213"/>
      <c r="Z15" s="213"/>
      <c r="AA15" s="213"/>
      <c r="AB15" s="213"/>
      <c r="AC15" s="213"/>
      <c r="AD15" s="213"/>
      <c r="AE15" s="213" t="s">
        <v>139</v>
      </c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14"/>
      <c r="B16" s="220"/>
      <c r="C16" s="266" t="s">
        <v>151</v>
      </c>
      <c r="D16" s="225"/>
      <c r="E16" s="230">
        <v>0.48499999999999999</v>
      </c>
      <c r="F16" s="233"/>
      <c r="G16" s="233"/>
      <c r="H16" s="233"/>
      <c r="I16" s="233"/>
      <c r="J16" s="233"/>
      <c r="K16" s="233"/>
      <c r="L16" s="233"/>
      <c r="M16" s="233"/>
      <c r="N16" s="223"/>
      <c r="O16" s="223"/>
      <c r="P16" s="223"/>
      <c r="Q16" s="223"/>
      <c r="R16" s="223"/>
      <c r="S16" s="223"/>
      <c r="T16" s="224"/>
      <c r="U16" s="223"/>
      <c r="V16" s="213"/>
      <c r="W16" s="213"/>
      <c r="X16" s="213"/>
      <c r="Y16" s="213"/>
      <c r="Z16" s="213"/>
      <c r="AA16" s="213"/>
      <c r="AB16" s="213"/>
      <c r="AC16" s="213"/>
      <c r="AD16" s="213"/>
      <c r="AE16" s="213" t="s">
        <v>141</v>
      </c>
      <c r="AF16" s="213">
        <v>0</v>
      </c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ht="22.5" outlineLevel="1" x14ac:dyDescent="0.2">
      <c r="A17" s="214">
        <v>5</v>
      </c>
      <c r="B17" s="220" t="s">
        <v>152</v>
      </c>
      <c r="C17" s="265" t="s">
        <v>153</v>
      </c>
      <c r="D17" s="222" t="s">
        <v>138</v>
      </c>
      <c r="E17" s="229">
        <v>5.0999999999999996</v>
      </c>
      <c r="F17" s="232">
        <f>H17+J17</f>
        <v>0</v>
      </c>
      <c r="G17" s="233">
        <f>ROUND(E17*F17,2)</f>
        <v>0</v>
      </c>
      <c r="H17" s="233"/>
      <c r="I17" s="233">
        <f>ROUND(E17*H17,2)</f>
        <v>0</v>
      </c>
      <c r="J17" s="233"/>
      <c r="K17" s="233">
        <f>ROUND(E17*J17,2)</f>
        <v>0</v>
      </c>
      <c r="L17" s="233">
        <v>21</v>
      </c>
      <c r="M17" s="233">
        <f>G17*(1+L17/100)</f>
        <v>0</v>
      </c>
      <c r="N17" s="223">
        <v>1.8669999999999999E-2</v>
      </c>
      <c r="O17" s="223">
        <f>ROUND(E17*N17,5)</f>
        <v>9.5219999999999999E-2</v>
      </c>
      <c r="P17" s="223">
        <v>0</v>
      </c>
      <c r="Q17" s="223">
        <f>ROUND(E17*P17,5)</f>
        <v>0</v>
      </c>
      <c r="R17" s="223"/>
      <c r="S17" s="223"/>
      <c r="T17" s="224">
        <v>1.5645100000000001</v>
      </c>
      <c r="U17" s="223">
        <f>ROUND(E17*T17,2)</f>
        <v>7.98</v>
      </c>
      <c r="V17" s="213"/>
      <c r="W17" s="213"/>
      <c r="X17" s="213"/>
      <c r="Y17" s="213"/>
      <c r="Z17" s="213"/>
      <c r="AA17" s="213"/>
      <c r="AB17" s="213"/>
      <c r="AC17" s="213"/>
      <c r="AD17" s="213"/>
      <c r="AE17" s="213" t="s">
        <v>154</v>
      </c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14"/>
      <c r="B18" s="220"/>
      <c r="C18" s="266" t="s">
        <v>155</v>
      </c>
      <c r="D18" s="225"/>
      <c r="E18" s="230">
        <v>5.0999999999999996</v>
      </c>
      <c r="F18" s="233"/>
      <c r="G18" s="233"/>
      <c r="H18" s="233"/>
      <c r="I18" s="233"/>
      <c r="J18" s="233"/>
      <c r="K18" s="233"/>
      <c r="L18" s="233"/>
      <c r="M18" s="233"/>
      <c r="N18" s="223"/>
      <c r="O18" s="223"/>
      <c r="P18" s="223"/>
      <c r="Q18" s="223"/>
      <c r="R18" s="223"/>
      <c r="S18" s="223"/>
      <c r="T18" s="224"/>
      <c r="U18" s="223"/>
      <c r="V18" s="213"/>
      <c r="W18" s="213"/>
      <c r="X18" s="213"/>
      <c r="Y18" s="213"/>
      <c r="Z18" s="213"/>
      <c r="AA18" s="213"/>
      <c r="AB18" s="213"/>
      <c r="AC18" s="213"/>
      <c r="AD18" s="213"/>
      <c r="AE18" s="213" t="s">
        <v>141</v>
      </c>
      <c r="AF18" s="213">
        <v>0</v>
      </c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x14ac:dyDescent="0.2">
      <c r="A19" s="215" t="s">
        <v>134</v>
      </c>
      <c r="B19" s="221" t="s">
        <v>63</v>
      </c>
      <c r="C19" s="267" t="s">
        <v>64</v>
      </c>
      <c r="D19" s="226"/>
      <c r="E19" s="231"/>
      <c r="F19" s="234"/>
      <c r="G19" s="234">
        <f>SUMIF(AE20:AE20,"&lt;&gt;NOR",G20:G20)</f>
        <v>0</v>
      </c>
      <c r="H19" s="234"/>
      <c r="I19" s="234">
        <f>SUM(I20:I20)</f>
        <v>0</v>
      </c>
      <c r="J19" s="234"/>
      <c r="K19" s="234">
        <f>SUM(K20:K20)</f>
        <v>0</v>
      </c>
      <c r="L19" s="234"/>
      <c r="M19" s="234">
        <f>SUM(M20:M20)</f>
        <v>0</v>
      </c>
      <c r="N19" s="227"/>
      <c r="O19" s="227">
        <f>SUM(O20:O20)</f>
        <v>0</v>
      </c>
      <c r="P19" s="227"/>
      <c r="Q19" s="227">
        <f>SUM(Q20:Q20)</f>
        <v>0</v>
      </c>
      <c r="R19" s="227"/>
      <c r="S19" s="227"/>
      <c r="T19" s="228"/>
      <c r="U19" s="227">
        <f>SUM(U20:U20)</f>
        <v>0</v>
      </c>
      <c r="AE19" t="s">
        <v>135</v>
      </c>
    </row>
    <row r="20" spans="1:60" outlineLevel="1" x14ac:dyDescent="0.2">
      <c r="A20" s="214">
        <v>6</v>
      </c>
      <c r="B20" s="220" t="s">
        <v>156</v>
      </c>
      <c r="C20" s="265" t="s">
        <v>157</v>
      </c>
      <c r="D20" s="222" t="s">
        <v>158</v>
      </c>
      <c r="E20" s="229">
        <v>1</v>
      </c>
      <c r="F20" s="232">
        <f>H20+J20</f>
        <v>0</v>
      </c>
      <c r="G20" s="233">
        <f>ROUND(E20*F20,2)</f>
        <v>0</v>
      </c>
      <c r="H20" s="233"/>
      <c r="I20" s="233">
        <f>ROUND(E20*H20,2)</f>
        <v>0</v>
      </c>
      <c r="J20" s="233"/>
      <c r="K20" s="233">
        <f>ROUND(E20*J20,2)</f>
        <v>0</v>
      </c>
      <c r="L20" s="233">
        <v>21</v>
      </c>
      <c r="M20" s="233">
        <f>G20*(1+L20/100)</f>
        <v>0</v>
      </c>
      <c r="N20" s="223">
        <v>0</v>
      </c>
      <c r="O20" s="223">
        <f>ROUND(E20*N20,5)</f>
        <v>0</v>
      </c>
      <c r="P20" s="223">
        <v>0</v>
      </c>
      <c r="Q20" s="223">
        <f>ROUND(E20*P20,5)</f>
        <v>0</v>
      </c>
      <c r="R20" s="223"/>
      <c r="S20" s="223"/>
      <c r="T20" s="224">
        <v>0</v>
      </c>
      <c r="U20" s="223">
        <f>ROUND(E20*T20,2)</f>
        <v>0</v>
      </c>
      <c r="V20" s="213"/>
      <c r="W20" s="213"/>
      <c r="X20" s="213"/>
      <c r="Y20" s="213"/>
      <c r="Z20" s="213"/>
      <c r="AA20" s="213"/>
      <c r="AB20" s="213"/>
      <c r="AC20" s="213"/>
      <c r="AD20" s="213"/>
      <c r="AE20" s="213" t="s">
        <v>139</v>
      </c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x14ac:dyDescent="0.2">
      <c r="A21" s="215" t="s">
        <v>134</v>
      </c>
      <c r="B21" s="221" t="s">
        <v>65</v>
      </c>
      <c r="C21" s="267" t="s">
        <v>66</v>
      </c>
      <c r="D21" s="226"/>
      <c r="E21" s="231"/>
      <c r="F21" s="234"/>
      <c r="G21" s="234">
        <f>SUMIF(AE22:AE34,"&lt;&gt;NOR",G22:G34)</f>
        <v>0</v>
      </c>
      <c r="H21" s="234"/>
      <c r="I21" s="234">
        <f>SUM(I22:I34)</f>
        <v>0</v>
      </c>
      <c r="J21" s="234"/>
      <c r="K21" s="234">
        <f>SUM(K22:K34)</f>
        <v>0</v>
      </c>
      <c r="L21" s="234"/>
      <c r="M21" s="234">
        <f>SUM(M22:M34)</f>
        <v>0</v>
      </c>
      <c r="N21" s="227"/>
      <c r="O21" s="227">
        <f>SUM(O22:O34)</f>
        <v>4.6196900000000003</v>
      </c>
      <c r="P21" s="227"/>
      <c r="Q21" s="227">
        <f>SUM(Q22:Q34)</f>
        <v>0</v>
      </c>
      <c r="R21" s="227"/>
      <c r="S21" s="227"/>
      <c r="T21" s="228"/>
      <c r="U21" s="227">
        <f>SUM(U22:U34)</f>
        <v>125.28</v>
      </c>
      <c r="AE21" t="s">
        <v>135</v>
      </c>
    </row>
    <row r="22" spans="1:60" outlineLevel="1" x14ac:dyDescent="0.2">
      <c r="A22" s="214">
        <v>7</v>
      </c>
      <c r="B22" s="220" t="s">
        <v>159</v>
      </c>
      <c r="C22" s="265" t="s">
        <v>160</v>
      </c>
      <c r="D22" s="222" t="s">
        <v>138</v>
      </c>
      <c r="E22" s="229">
        <v>107.51</v>
      </c>
      <c r="F22" s="232">
        <f>H22+J22</f>
        <v>0</v>
      </c>
      <c r="G22" s="233">
        <f>ROUND(E22*F22,2)</f>
        <v>0</v>
      </c>
      <c r="H22" s="233"/>
      <c r="I22" s="233">
        <f>ROUND(E22*H22,2)</f>
        <v>0</v>
      </c>
      <c r="J22" s="233"/>
      <c r="K22" s="233">
        <f>ROUND(E22*J22,2)</f>
        <v>0</v>
      </c>
      <c r="L22" s="233">
        <v>21</v>
      </c>
      <c r="M22" s="233">
        <f>G22*(1+L22/100)</f>
        <v>0</v>
      </c>
      <c r="N22" s="223">
        <v>2.46E-2</v>
      </c>
      <c r="O22" s="223">
        <f>ROUND(E22*N22,5)</f>
        <v>2.6447500000000002</v>
      </c>
      <c r="P22" s="223">
        <v>0</v>
      </c>
      <c r="Q22" s="223">
        <f>ROUND(E22*P22,5)</f>
        <v>0</v>
      </c>
      <c r="R22" s="223"/>
      <c r="S22" s="223"/>
      <c r="T22" s="224">
        <v>0.42759999999999998</v>
      </c>
      <c r="U22" s="223">
        <f>ROUND(E22*T22,2)</f>
        <v>45.97</v>
      </c>
      <c r="V22" s="213"/>
      <c r="W22" s="213"/>
      <c r="X22" s="213"/>
      <c r="Y22" s="213"/>
      <c r="Z22" s="213"/>
      <c r="AA22" s="213"/>
      <c r="AB22" s="213"/>
      <c r="AC22" s="213"/>
      <c r="AD22" s="213"/>
      <c r="AE22" s="213" t="s">
        <v>139</v>
      </c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ht="22.5" outlineLevel="1" x14ac:dyDescent="0.2">
      <c r="A23" s="214"/>
      <c r="B23" s="220"/>
      <c r="C23" s="266" t="s">
        <v>161</v>
      </c>
      <c r="D23" s="225"/>
      <c r="E23" s="230">
        <v>50.17</v>
      </c>
      <c r="F23" s="233"/>
      <c r="G23" s="233"/>
      <c r="H23" s="233"/>
      <c r="I23" s="233"/>
      <c r="J23" s="233"/>
      <c r="K23" s="233"/>
      <c r="L23" s="233"/>
      <c r="M23" s="233"/>
      <c r="N23" s="223"/>
      <c r="O23" s="223"/>
      <c r="P23" s="223"/>
      <c r="Q23" s="223"/>
      <c r="R23" s="223"/>
      <c r="S23" s="223"/>
      <c r="T23" s="224"/>
      <c r="U23" s="223"/>
      <c r="V23" s="213"/>
      <c r="W23" s="213"/>
      <c r="X23" s="213"/>
      <c r="Y23" s="213"/>
      <c r="Z23" s="213"/>
      <c r="AA23" s="213"/>
      <c r="AB23" s="213"/>
      <c r="AC23" s="213"/>
      <c r="AD23" s="213"/>
      <c r="AE23" s="213" t="s">
        <v>141</v>
      </c>
      <c r="AF23" s="213">
        <v>0</v>
      </c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14"/>
      <c r="B24" s="220"/>
      <c r="C24" s="266" t="s">
        <v>162</v>
      </c>
      <c r="D24" s="225"/>
      <c r="E24" s="230">
        <v>57.34</v>
      </c>
      <c r="F24" s="233"/>
      <c r="G24" s="233"/>
      <c r="H24" s="233"/>
      <c r="I24" s="233"/>
      <c r="J24" s="233"/>
      <c r="K24" s="233"/>
      <c r="L24" s="233"/>
      <c r="M24" s="233"/>
      <c r="N24" s="223"/>
      <c r="O24" s="223"/>
      <c r="P24" s="223"/>
      <c r="Q24" s="223"/>
      <c r="R24" s="223"/>
      <c r="S24" s="223"/>
      <c r="T24" s="224"/>
      <c r="U24" s="223"/>
      <c r="V24" s="213"/>
      <c r="W24" s="213"/>
      <c r="X24" s="213"/>
      <c r="Y24" s="213"/>
      <c r="Z24" s="213"/>
      <c r="AA24" s="213"/>
      <c r="AB24" s="213"/>
      <c r="AC24" s="213"/>
      <c r="AD24" s="213"/>
      <c r="AE24" s="213" t="s">
        <v>141</v>
      </c>
      <c r="AF24" s="213">
        <v>0</v>
      </c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22.5" outlineLevel="1" x14ac:dyDescent="0.2">
      <c r="A25" s="214">
        <v>8</v>
      </c>
      <c r="B25" s="220" t="s">
        <v>163</v>
      </c>
      <c r="C25" s="265" t="s">
        <v>164</v>
      </c>
      <c r="D25" s="222" t="s">
        <v>138</v>
      </c>
      <c r="E25" s="229">
        <v>48.5</v>
      </c>
      <c r="F25" s="232">
        <f>H25+J25</f>
        <v>0</v>
      </c>
      <c r="G25" s="233">
        <f>ROUND(E25*F25,2)</f>
        <v>0</v>
      </c>
      <c r="H25" s="233"/>
      <c r="I25" s="233">
        <f>ROUND(E25*H25,2)</f>
        <v>0</v>
      </c>
      <c r="J25" s="233"/>
      <c r="K25" s="233">
        <f>ROUND(E25*J25,2)</f>
        <v>0</v>
      </c>
      <c r="L25" s="233">
        <v>21</v>
      </c>
      <c r="M25" s="233">
        <f>G25*(1+L25/100)</f>
        <v>0</v>
      </c>
      <c r="N25" s="223">
        <v>4.9100000000000003E-3</v>
      </c>
      <c r="O25" s="223">
        <f>ROUND(E25*N25,5)</f>
        <v>0.23813999999999999</v>
      </c>
      <c r="P25" s="223">
        <v>0</v>
      </c>
      <c r="Q25" s="223">
        <f>ROUND(E25*P25,5)</f>
        <v>0</v>
      </c>
      <c r="R25" s="223"/>
      <c r="S25" s="223"/>
      <c r="T25" s="224">
        <v>0.36199999999999999</v>
      </c>
      <c r="U25" s="223">
        <f>ROUND(E25*T25,2)</f>
        <v>17.559999999999999</v>
      </c>
      <c r="V25" s="213"/>
      <c r="W25" s="213"/>
      <c r="X25" s="213"/>
      <c r="Y25" s="213"/>
      <c r="Z25" s="213"/>
      <c r="AA25" s="213"/>
      <c r="AB25" s="213"/>
      <c r="AC25" s="213"/>
      <c r="AD25" s="213"/>
      <c r="AE25" s="213" t="s">
        <v>139</v>
      </c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22.5" outlineLevel="1" x14ac:dyDescent="0.2">
      <c r="A26" s="214"/>
      <c r="B26" s="220"/>
      <c r="C26" s="266" t="s">
        <v>165</v>
      </c>
      <c r="D26" s="225"/>
      <c r="E26" s="230">
        <v>38</v>
      </c>
      <c r="F26" s="233"/>
      <c r="G26" s="233"/>
      <c r="H26" s="233"/>
      <c r="I26" s="233"/>
      <c r="J26" s="233"/>
      <c r="K26" s="233"/>
      <c r="L26" s="233"/>
      <c r="M26" s="233"/>
      <c r="N26" s="223"/>
      <c r="O26" s="223"/>
      <c r="P26" s="223"/>
      <c r="Q26" s="223"/>
      <c r="R26" s="223"/>
      <c r="S26" s="223"/>
      <c r="T26" s="224"/>
      <c r="U26" s="223"/>
      <c r="V26" s="213"/>
      <c r="W26" s="213"/>
      <c r="X26" s="213"/>
      <c r="Y26" s="213"/>
      <c r="Z26" s="213"/>
      <c r="AA26" s="213"/>
      <c r="AB26" s="213"/>
      <c r="AC26" s="213"/>
      <c r="AD26" s="213"/>
      <c r="AE26" s="213" t="s">
        <v>141</v>
      </c>
      <c r="AF26" s="213">
        <v>0</v>
      </c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14"/>
      <c r="B27" s="220"/>
      <c r="C27" s="266" t="s">
        <v>144</v>
      </c>
      <c r="D27" s="225"/>
      <c r="E27" s="230">
        <v>10.5</v>
      </c>
      <c r="F27" s="233"/>
      <c r="G27" s="233"/>
      <c r="H27" s="233"/>
      <c r="I27" s="233"/>
      <c r="J27" s="233"/>
      <c r="K27" s="233"/>
      <c r="L27" s="233"/>
      <c r="M27" s="233"/>
      <c r="N27" s="223"/>
      <c r="O27" s="223"/>
      <c r="P27" s="223"/>
      <c r="Q27" s="223"/>
      <c r="R27" s="223"/>
      <c r="S27" s="223"/>
      <c r="T27" s="224"/>
      <c r="U27" s="223"/>
      <c r="V27" s="213"/>
      <c r="W27" s="213"/>
      <c r="X27" s="213"/>
      <c r="Y27" s="213"/>
      <c r="Z27" s="213"/>
      <c r="AA27" s="213"/>
      <c r="AB27" s="213"/>
      <c r="AC27" s="213"/>
      <c r="AD27" s="213"/>
      <c r="AE27" s="213" t="s">
        <v>141</v>
      </c>
      <c r="AF27" s="213">
        <v>0</v>
      </c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14">
        <v>9</v>
      </c>
      <c r="B28" s="220" t="s">
        <v>166</v>
      </c>
      <c r="C28" s="265" t="s">
        <v>167</v>
      </c>
      <c r="D28" s="222" t="s">
        <v>138</v>
      </c>
      <c r="E28" s="229">
        <v>113.13999999999999</v>
      </c>
      <c r="F28" s="232">
        <f>H28+J28</f>
        <v>0</v>
      </c>
      <c r="G28" s="233">
        <f>ROUND(E28*F28,2)</f>
        <v>0</v>
      </c>
      <c r="H28" s="233"/>
      <c r="I28" s="233">
        <f>ROUND(E28*H28,2)</f>
        <v>0</v>
      </c>
      <c r="J28" s="233"/>
      <c r="K28" s="233">
        <f>ROUND(E28*J28,2)</f>
        <v>0</v>
      </c>
      <c r="L28" s="233">
        <v>21</v>
      </c>
      <c r="M28" s="233">
        <f>G28*(1+L28/100)</f>
        <v>0</v>
      </c>
      <c r="N28" s="223">
        <v>6.3499999999999997E-3</v>
      </c>
      <c r="O28" s="223">
        <f>ROUND(E28*N28,5)</f>
        <v>0.71843999999999997</v>
      </c>
      <c r="P28" s="223">
        <v>0</v>
      </c>
      <c r="Q28" s="223">
        <f>ROUND(E28*P28,5)</f>
        <v>0</v>
      </c>
      <c r="R28" s="223"/>
      <c r="S28" s="223"/>
      <c r="T28" s="224">
        <v>0.31900000000000001</v>
      </c>
      <c r="U28" s="223">
        <f>ROUND(E28*T28,2)</f>
        <v>36.090000000000003</v>
      </c>
      <c r="V28" s="213"/>
      <c r="W28" s="213"/>
      <c r="X28" s="213"/>
      <c r="Y28" s="213"/>
      <c r="Z28" s="213"/>
      <c r="AA28" s="213"/>
      <c r="AB28" s="213"/>
      <c r="AC28" s="213"/>
      <c r="AD28" s="213"/>
      <c r="AE28" s="213" t="s">
        <v>139</v>
      </c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ht="22.5" outlineLevel="1" x14ac:dyDescent="0.2">
      <c r="A29" s="214"/>
      <c r="B29" s="220"/>
      <c r="C29" s="266" t="s">
        <v>161</v>
      </c>
      <c r="D29" s="225"/>
      <c r="E29" s="230">
        <v>50.17</v>
      </c>
      <c r="F29" s="233"/>
      <c r="G29" s="233"/>
      <c r="H29" s="233"/>
      <c r="I29" s="233"/>
      <c r="J29" s="233"/>
      <c r="K29" s="233"/>
      <c r="L29" s="233"/>
      <c r="M29" s="233"/>
      <c r="N29" s="223"/>
      <c r="O29" s="223"/>
      <c r="P29" s="223"/>
      <c r="Q29" s="223"/>
      <c r="R29" s="223"/>
      <c r="S29" s="223"/>
      <c r="T29" s="224"/>
      <c r="U29" s="223"/>
      <c r="V29" s="213"/>
      <c r="W29" s="213"/>
      <c r="X29" s="213"/>
      <c r="Y29" s="213"/>
      <c r="Z29" s="213"/>
      <c r="AA29" s="213"/>
      <c r="AB29" s="213"/>
      <c r="AC29" s="213"/>
      <c r="AD29" s="213"/>
      <c r="AE29" s="213" t="s">
        <v>141</v>
      </c>
      <c r="AF29" s="213">
        <v>0</v>
      </c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14"/>
      <c r="B30" s="220"/>
      <c r="C30" s="266" t="s">
        <v>168</v>
      </c>
      <c r="D30" s="225"/>
      <c r="E30" s="230">
        <v>11.65</v>
      </c>
      <c r="F30" s="233"/>
      <c r="G30" s="233"/>
      <c r="H30" s="233"/>
      <c r="I30" s="233"/>
      <c r="J30" s="233"/>
      <c r="K30" s="233"/>
      <c r="L30" s="233"/>
      <c r="M30" s="233"/>
      <c r="N30" s="223"/>
      <c r="O30" s="223"/>
      <c r="P30" s="223"/>
      <c r="Q30" s="223"/>
      <c r="R30" s="223"/>
      <c r="S30" s="223"/>
      <c r="T30" s="224"/>
      <c r="U30" s="223"/>
      <c r="V30" s="213"/>
      <c r="W30" s="213"/>
      <c r="X30" s="213"/>
      <c r="Y30" s="213"/>
      <c r="Z30" s="213"/>
      <c r="AA30" s="213"/>
      <c r="AB30" s="213"/>
      <c r="AC30" s="213"/>
      <c r="AD30" s="213"/>
      <c r="AE30" s="213" t="s">
        <v>141</v>
      </c>
      <c r="AF30" s="213">
        <v>0</v>
      </c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ht="22.5" outlineLevel="1" x14ac:dyDescent="0.2">
      <c r="A31" s="214"/>
      <c r="B31" s="220"/>
      <c r="C31" s="266" t="s">
        <v>169</v>
      </c>
      <c r="D31" s="225"/>
      <c r="E31" s="230">
        <v>51.32</v>
      </c>
      <c r="F31" s="233"/>
      <c r="G31" s="233"/>
      <c r="H31" s="233"/>
      <c r="I31" s="233"/>
      <c r="J31" s="233"/>
      <c r="K31" s="233"/>
      <c r="L31" s="233"/>
      <c r="M31" s="233"/>
      <c r="N31" s="223"/>
      <c r="O31" s="223"/>
      <c r="P31" s="223"/>
      <c r="Q31" s="223"/>
      <c r="R31" s="223"/>
      <c r="S31" s="223"/>
      <c r="T31" s="224"/>
      <c r="U31" s="223"/>
      <c r="V31" s="213"/>
      <c r="W31" s="213"/>
      <c r="X31" s="213"/>
      <c r="Y31" s="213"/>
      <c r="Z31" s="213"/>
      <c r="AA31" s="213"/>
      <c r="AB31" s="213"/>
      <c r="AC31" s="213"/>
      <c r="AD31" s="213"/>
      <c r="AE31" s="213" t="s">
        <v>141</v>
      </c>
      <c r="AF31" s="213">
        <v>0</v>
      </c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14">
        <v>10</v>
      </c>
      <c r="B32" s="220" t="s">
        <v>170</v>
      </c>
      <c r="C32" s="265" t="s">
        <v>171</v>
      </c>
      <c r="D32" s="222" t="s">
        <v>138</v>
      </c>
      <c r="E32" s="229">
        <v>28.8</v>
      </c>
      <c r="F32" s="232">
        <f>H32+J32</f>
        <v>0</v>
      </c>
      <c r="G32" s="233">
        <f>ROUND(E32*F32,2)</f>
        <v>0</v>
      </c>
      <c r="H32" s="233"/>
      <c r="I32" s="233">
        <f>ROUND(E32*H32,2)</f>
        <v>0</v>
      </c>
      <c r="J32" s="233"/>
      <c r="K32" s="233">
        <f>ROUND(E32*J32,2)</f>
        <v>0</v>
      </c>
      <c r="L32" s="233">
        <v>21</v>
      </c>
      <c r="M32" s="233">
        <f>G32*(1+L32/100)</f>
        <v>0</v>
      </c>
      <c r="N32" s="223">
        <v>2.768E-2</v>
      </c>
      <c r="O32" s="223">
        <f>ROUND(E32*N32,5)</f>
        <v>0.79718</v>
      </c>
      <c r="P32" s="223">
        <v>0</v>
      </c>
      <c r="Q32" s="223">
        <f>ROUND(E32*P32,5)</f>
        <v>0</v>
      </c>
      <c r="R32" s="223"/>
      <c r="S32" s="223"/>
      <c r="T32" s="224">
        <v>0.50990000000000002</v>
      </c>
      <c r="U32" s="223">
        <f>ROUND(E32*T32,2)</f>
        <v>14.69</v>
      </c>
      <c r="V32" s="213"/>
      <c r="W32" s="213"/>
      <c r="X32" s="213"/>
      <c r="Y32" s="213"/>
      <c r="Z32" s="213"/>
      <c r="AA32" s="213"/>
      <c r="AB32" s="213"/>
      <c r="AC32" s="213"/>
      <c r="AD32" s="213"/>
      <c r="AE32" s="213" t="s">
        <v>139</v>
      </c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14"/>
      <c r="B33" s="220"/>
      <c r="C33" s="266" t="s">
        <v>172</v>
      </c>
      <c r="D33" s="225"/>
      <c r="E33" s="230">
        <v>28.8</v>
      </c>
      <c r="F33" s="233"/>
      <c r="G33" s="233"/>
      <c r="H33" s="233"/>
      <c r="I33" s="233"/>
      <c r="J33" s="233"/>
      <c r="K33" s="233"/>
      <c r="L33" s="233"/>
      <c r="M33" s="233"/>
      <c r="N33" s="223"/>
      <c r="O33" s="223"/>
      <c r="P33" s="223"/>
      <c r="Q33" s="223"/>
      <c r="R33" s="223"/>
      <c r="S33" s="223"/>
      <c r="T33" s="224"/>
      <c r="U33" s="223"/>
      <c r="V33" s="213"/>
      <c r="W33" s="213"/>
      <c r="X33" s="213"/>
      <c r="Y33" s="213"/>
      <c r="Z33" s="213"/>
      <c r="AA33" s="213"/>
      <c r="AB33" s="213"/>
      <c r="AC33" s="213"/>
      <c r="AD33" s="213"/>
      <c r="AE33" s="213" t="s">
        <v>141</v>
      </c>
      <c r="AF33" s="213">
        <v>0</v>
      </c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14">
        <v>11</v>
      </c>
      <c r="B34" s="220" t="s">
        <v>173</v>
      </c>
      <c r="C34" s="265" t="s">
        <v>174</v>
      </c>
      <c r="D34" s="222" t="s">
        <v>138</v>
      </c>
      <c r="E34" s="229">
        <v>28.8</v>
      </c>
      <c r="F34" s="232">
        <f>H34+J34</f>
        <v>0</v>
      </c>
      <c r="G34" s="233">
        <f>ROUND(E34*F34,2)</f>
        <v>0</v>
      </c>
      <c r="H34" s="233"/>
      <c r="I34" s="233">
        <f>ROUND(E34*H34,2)</f>
        <v>0</v>
      </c>
      <c r="J34" s="233"/>
      <c r="K34" s="233">
        <f>ROUND(E34*J34,2)</f>
        <v>0</v>
      </c>
      <c r="L34" s="233">
        <v>21</v>
      </c>
      <c r="M34" s="233">
        <f>G34*(1+L34/100)</f>
        <v>0</v>
      </c>
      <c r="N34" s="223">
        <v>7.6800000000000002E-3</v>
      </c>
      <c r="O34" s="223">
        <f>ROUND(E34*N34,5)</f>
        <v>0.22117999999999999</v>
      </c>
      <c r="P34" s="223">
        <v>0</v>
      </c>
      <c r="Q34" s="223">
        <f>ROUND(E34*P34,5)</f>
        <v>0</v>
      </c>
      <c r="R34" s="223"/>
      <c r="S34" s="223"/>
      <c r="T34" s="224">
        <v>0.38100000000000001</v>
      </c>
      <c r="U34" s="223">
        <f>ROUND(E34*T34,2)</f>
        <v>10.97</v>
      </c>
      <c r="V34" s="213"/>
      <c r="W34" s="213"/>
      <c r="X34" s="213"/>
      <c r="Y34" s="213"/>
      <c r="Z34" s="213"/>
      <c r="AA34" s="213"/>
      <c r="AB34" s="213"/>
      <c r="AC34" s="213"/>
      <c r="AD34" s="213"/>
      <c r="AE34" s="213" t="s">
        <v>139</v>
      </c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x14ac:dyDescent="0.2">
      <c r="A35" s="215" t="s">
        <v>134</v>
      </c>
      <c r="B35" s="221" t="s">
        <v>67</v>
      </c>
      <c r="C35" s="267" t="s">
        <v>68</v>
      </c>
      <c r="D35" s="226"/>
      <c r="E35" s="231"/>
      <c r="F35" s="234"/>
      <c r="G35" s="234">
        <f>SUMIF(AE36:AE37,"&lt;&gt;NOR",G36:G37)</f>
        <v>0</v>
      </c>
      <c r="H35" s="234"/>
      <c r="I35" s="234">
        <f>SUM(I36:I37)</f>
        <v>0</v>
      </c>
      <c r="J35" s="234"/>
      <c r="K35" s="234">
        <f>SUM(K36:K37)</f>
        <v>0</v>
      </c>
      <c r="L35" s="234"/>
      <c r="M35" s="234">
        <f>SUM(M36:M37)</f>
        <v>0</v>
      </c>
      <c r="N35" s="227"/>
      <c r="O35" s="227">
        <f>SUM(O36:O37)</f>
        <v>1.76434</v>
      </c>
      <c r="P35" s="227"/>
      <c r="Q35" s="227">
        <f>SUM(Q36:Q37)</f>
        <v>0</v>
      </c>
      <c r="R35" s="227"/>
      <c r="S35" s="227"/>
      <c r="T35" s="228"/>
      <c r="U35" s="227">
        <f>SUM(U36:U37)</f>
        <v>10.35</v>
      </c>
      <c r="AE35" t="s">
        <v>135</v>
      </c>
    </row>
    <row r="36" spans="1:60" outlineLevel="1" x14ac:dyDescent="0.2">
      <c r="A36" s="214">
        <v>12</v>
      </c>
      <c r="B36" s="220" t="s">
        <v>175</v>
      </c>
      <c r="C36" s="265" t="s">
        <v>176</v>
      </c>
      <c r="D36" s="222" t="s">
        <v>138</v>
      </c>
      <c r="E36" s="229">
        <v>35.4</v>
      </c>
      <c r="F36" s="232">
        <f>H36+J36</f>
        <v>0</v>
      </c>
      <c r="G36" s="233">
        <f>ROUND(E36*F36,2)</f>
        <v>0</v>
      </c>
      <c r="H36" s="233"/>
      <c r="I36" s="233">
        <f>ROUND(E36*H36,2)</f>
        <v>0</v>
      </c>
      <c r="J36" s="233"/>
      <c r="K36" s="233">
        <f>ROUND(E36*J36,2)</f>
        <v>0</v>
      </c>
      <c r="L36" s="233">
        <v>21</v>
      </c>
      <c r="M36" s="233">
        <f>G36*(1+L36/100)</f>
        <v>0</v>
      </c>
      <c r="N36" s="223">
        <v>4.9840000000000002E-2</v>
      </c>
      <c r="O36" s="223">
        <f>ROUND(E36*N36,5)</f>
        <v>1.76434</v>
      </c>
      <c r="P36" s="223">
        <v>0</v>
      </c>
      <c r="Q36" s="223">
        <f>ROUND(E36*P36,5)</f>
        <v>0</v>
      </c>
      <c r="R36" s="223"/>
      <c r="S36" s="223"/>
      <c r="T36" s="224">
        <v>0.29246</v>
      </c>
      <c r="U36" s="223">
        <f>ROUND(E36*T36,2)</f>
        <v>10.35</v>
      </c>
      <c r="V36" s="213"/>
      <c r="W36" s="213"/>
      <c r="X36" s="213"/>
      <c r="Y36" s="213"/>
      <c r="Z36" s="213"/>
      <c r="AA36" s="213"/>
      <c r="AB36" s="213"/>
      <c r="AC36" s="213"/>
      <c r="AD36" s="213"/>
      <c r="AE36" s="213" t="s">
        <v>154</v>
      </c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14"/>
      <c r="B37" s="220"/>
      <c r="C37" s="266" t="s">
        <v>177</v>
      </c>
      <c r="D37" s="225"/>
      <c r="E37" s="230">
        <v>35.4</v>
      </c>
      <c r="F37" s="233"/>
      <c r="G37" s="233"/>
      <c r="H37" s="233"/>
      <c r="I37" s="233"/>
      <c r="J37" s="233"/>
      <c r="K37" s="233"/>
      <c r="L37" s="233"/>
      <c r="M37" s="233"/>
      <c r="N37" s="223"/>
      <c r="O37" s="223"/>
      <c r="P37" s="223"/>
      <c r="Q37" s="223"/>
      <c r="R37" s="223"/>
      <c r="S37" s="223"/>
      <c r="T37" s="224"/>
      <c r="U37" s="223"/>
      <c r="V37" s="213"/>
      <c r="W37" s="213"/>
      <c r="X37" s="213"/>
      <c r="Y37" s="213"/>
      <c r="Z37" s="213"/>
      <c r="AA37" s="213"/>
      <c r="AB37" s="213"/>
      <c r="AC37" s="213"/>
      <c r="AD37" s="213"/>
      <c r="AE37" s="213" t="s">
        <v>141</v>
      </c>
      <c r="AF37" s="213">
        <v>0</v>
      </c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x14ac:dyDescent="0.2">
      <c r="A38" s="215" t="s">
        <v>134</v>
      </c>
      <c r="B38" s="221" t="s">
        <v>69</v>
      </c>
      <c r="C38" s="267" t="s">
        <v>70</v>
      </c>
      <c r="D38" s="226"/>
      <c r="E38" s="231"/>
      <c r="F38" s="234"/>
      <c r="G38" s="234">
        <f>SUMIF(AE39:AE40,"&lt;&gt;NOR",G39:G40)</f>
        <v>0</v>
      </c>
      <c r="H38" s="234"/>
      <c r="I38" s="234">
        <f>SUM(I39:I40)</f>
        <v>0</v>
      </c>
      <c r="J38" s="234"/>
      <c r="K38" s="234">
        <f>SUM(K39:K40)</f>
        <v>0</v>
      </c>
      <c r="L38" s="234"/>
      <c r="M38" s="234">
        <f>SUM(M39:M40)</f>
        <v>0</v>
      </c>
      <c r="N38" s="227"/>
      <c r="O38" s="227">
        <f>SUM(O39:O40)</f>
        <v>1.1677900000000001</v>
      </c>
      <c r="P38" s="227"/>
      <c r="Q38" s="227">
        <f>SUM(Q39:Q40)</f>
        <v>1.9224000000000001</v>
      </c>
      <c r="R38" s="227"/>
      <c r="S38" s="227"/>
      <c r="T38" s="228"/>
      <c r="U38" s="227">
        <f>SUM(U39:U40)</f>
        <v>27.41</v>
      </c>
      <c r="AE38" t="s">
        <v>135</v>
      </c>
    </row>
    <row r="39" spans="1:60" ht="22.5" outlineLevel="1" x14ac:dyDescent="0.2">
      <c r="A39" s="214">
        <v>13</v>
      </c>
      <c r="B39" s="220" t="s">
        <v>178</v>
      </c>
      <c r="C39" s="265" t="s">
        <v>179</v>
      </c>
      <c r="D39" s="222" t="s">
        <v>180</v>
      </c>
      <c r="E39" s="229">
        <v>1</v>
      </c>
      <c r="F39" s="232">
        <f>H39+J39</f>
        <v>0</v>
      </c>
      <c r="G39" s="233">
        <f>ROUND(E39*F39,2)</f>
        <v>0</v>
      </c>
      <c r="H39" s="233"/>
      <c r="I39" s="233">
        <f>ROUND(E39*H39,2)</f>
        <v>0</v>
      </c>
      <c r="J39" s="233"/>
      <c r="K39" s="233">
        <f>ROUND(E39*J39,2)</f>
        <v>0</v>
      </c>
      <c r="L39" s="233">
        <v>21</v>
      </c>
      <c r="M39" s="233">
        <f>G39*(1+L39/100)</f>
        <v>0</v>
      </c>
      <c r="N39" s="223">
        <v>1.1677900000000001</v>
      </c>
      <c r="O39" s="223">
        <f>ROUND(E39*N39,5)</f>
        <v>1.1677900000000001</v>
      </c>
      <c r="P39" s="223">
        <v>1.9224000000000001</v>
      </c>
      <c r="Q39" s="223">
        <f>ROUND(E39*P39,5)</f>
        <v>1.9224000000000001</v>
      </c>
      <c r="R39" s="223"/>
      <c r="S39" s="223"/>
      <c r="T39" s="224">
        <v>27.406079999999999</v>
      </c>
      <c r="U39" s="223">
        <f>ROUND(E39*T39,2)</f>
        <v>27.41</v>
      </c>
      <c r="V39" s="213"/>
      <c r="W39" s="213"/>
      <c r="X39" s="213"/>
      <c r="Y39" s="213"/>
      <c r="Z39" s="213"/>
      <c r="AA39" s="213"/>
      <c r="AB39" s="213"/>
      <c r="AC39" s="213"/>
      <c r="AD39" s="213"/>
      <c r="AE39" s="213" t="s">
        <v>154</v>
      </c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ht="22.5" outlineLevel="1" x14ac:dyDescent="0.2">
      <c r="A40" s="214">
        <v>14</v>
      </c>
      <c r="B40" s="220" t="s">
        <v>181</v>
      </c>
      <c r="C40" s="265" t="s">
        <v>182</v>
      </c>
      <c r="D40" s="222" t="s">
        <v>180</v>
      </c>
      <c r="E40" s="229">
        <v>1</v>
      </c>
      <c r="F40" s="232">
        <f>H40+J40</f>
        <v>0</v>
      </c>
      <c r="G40" s="233">
        <f>ROUND(E40*F40,2)</f>
        <v>0</v>
      </c>
      <c r="H40" s="233"/>
      <c r="I40" s="233">
        <f>ROUND(E40*H40,2)</f>
        <v>0</v>
      </c>
      <c r="J40" s="233"/>
      <c r="K40" s="233">
        <f>ROUND(E40*J40,2)</f>
        <v>0</v>
      </c>
      <c r="L40" s="233">
        <v>21</v>
      </c>
      <c r="M40" s="233">
        <f>G40*(1+L40/100)</f>
        <v>0</v>
      </c>
      <c r="N40" s="223">
        <v>0</v>
      </c>
      <c r="O40" s="223">
        <f>ROUND(E40*N40,5)</f>
        <v>0</v>
      </c>
      <c r="P40" s="223">
        <v>0</v>
      </c>
      <c r="Q40" s="223">
        <f>ROUND(E40*P40,5)</f>
        <v>0</v>
      </c>
      <c r="R40" s="223"/>
      <c r="S40" s="223"/>
      <c r="T40" s="224">
        <v>0</v>
      </c>
      <c r="U40" s="223">
        <f>ROUND(E40*T40,2)</f>
        <v>0</v>
      </c>
      <c r="V40" s="213"/>
      <c r="W40" s="213"/>
      <c r="X40" s="213"/>
      <c r="Y40" s="213"/>
      <c r="Z40" s="213"/>
      <c r="AA40" s="213"/>
      <c r="AB40" s="213"/>
      <c r="AC40" s="213"/>
      <c r="AD40" s="213"/>
      <c r="AE40" s="213" t="s">
        <v>139</v>
      </c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x14ac:dyDescent="0.2">
      <c r="A41" s="215" t="s">
        <v>134</v>
      </c>
      <c r="B41" s="221" t="s">
        <v>71</v>
      </c>
      <c r="C41" s="267" t="s">
        <v>72</v>
      </c>
      <c r="D41" s="226"/>
      <c r="E41" s="231"/>
      <c r="F41" s="234"/>
      <c r="G41" s="234">
        <f>SUMIF(AE42:AE43,"&lt;&gt;NOR",G42:G43)</f>
        <v>0</v>
      </c>
      <c r="H41" s="234"/>
      <c r="I41" s="234">
        <f>SUM(I42:I43)</f>
        <v>0</v>
      </c>
      <c r="J41" s="234"/>
      <c r="K41" s="234">
        <f>SUM(K42:K43)</f>
        <v>0</v>
      </c>
      <c r="L41" s="234"/>
      <c r="M41" s="234">
        <f>SUM(M42:M43)</f>
        <v>0</v>
      </c>
      <c r="N41" s="227"/>
      <c r="O41" s="227">
        <f>SUM(O42:O43)</f>
        <v>5.3560000000000003E-2</v>
      </c>
      <c r="P41" s="227"/>
      <c r="Q41" s="227">
        <f>SUM(Q42:Q43)</f>
        <v>0</v>
      </c>
      <c r="R41" s="227"/>
      <c r="S41" s="227"/>
      <c r="T41" s="228"/>
      <c r="U41" s="227">
        <f>SUM(U42:U43)</f>
        <v>7.25</v>
      </c>
      <c r="AE41" t="s">
        <v>135</v>
      </c>
    </row>
    <row r="42" spans="1:60" outlineLevel="1" x14ac:dyDescent="0.2">
      <c r="A42" s="214">
        <v>15</v>
      </c>
      <c r="B42" s="220" t="s">
        <v>183</v>
      </c>
      <c r="C42" s="265" t="s">
        <v>184</v>
      </c>
      <c r="D42" s="222" t="s">
        <v>138</v>
      </c>
      <c r="E42" s="229">
        <v>33.900000000000006</v>
      </c>
      <c r="F42" s="232">
        <f>H42+J42</f>
        <v>0</v>
      </c>
      <c r="G42" s="233">
        <f>ROUND(E42*F42,2)</f>
        <v>0</v>
      </c>
      <c r="H42" s="233"/>
      <c r="I42" s="233">
        <f>ROUND(E42*H42,2)</f>
        <v>0</v>
      </c>
      <c r="J42" s="233"/>
      <c r="K42" s="233">
        <f>ROUND(E42*J42,2)</f>
        <v>0</v>
      </c>
      <c r="L42" s="233">
        <v>21</v>
      </c>
      <c r="M42" s="233">
        <f>G42*(1+L42/100)</f>
        <v>0</v>
      </c>
      <c r="N42" s="223">
        <v>1.58E-3</v>
      </c>
      <c r="O42" s="223">
        <f>ROUND(E42*N42,5)</f>
        <v>5.3560000000000003E-2</v>
      </c>
      <c r="P42" s="223">
        <v>0</v>
      </c>
      <c r="Q42" s="223">
        <f>ROUND(E42*P42,5)</f>
        <v>0</v>
      </c>
      <c r="R42" s="223"/>
      <c r="S42" s="223"/>
      <c r="T42" s="224">
        <v>0.214</v>
      </c>
      <c r="U42" s="223">
        <f>ROUND(E42*T42,2)</f>
        <v>7.25</v>
      </c>
      <c r="V42" s="213"/>
      <c r="W42" s="213"/>
      <c r="X42" s="213"/>
      <c r="Y42" s="213"/>
      <c r="Z42" s="213"/>
      <c r="AA42" s="213"/>
      <c r="AB42" s="213"/>
      <c r="AC42" s="213"/>
      <c r="AD42" s="213"/>
      <c r="AE42" s="213" t="s">
        <v>139</v>
      </c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14"/>
      <c r="B43" s="220"/>
      <c r="C43" s="266" t="s">
        <v>185</v>
      </c>
      <c r="D43" s="225"/>
      <c r="E43" s="230">
        <v>33.9</v>
      </c>
      <c r="F43" s="233"/>
      <c r="G43" s="233"/>
      <c r="H43" s="233"/>
      <c r="I43" s="233"/>
      <c r="J43" s="233"/>
      <c r="K43" s="233"/>
      <c r="L43" s="233"/>
      <c r="M43" s="233"/>
      <c r="N43" s="223"/>
      <c r="O43" s="223"/>
      <c r="P43" s="223"/>
      <c r="Q43" s="223"/>
      <c r="R43" s="223"/>
      <c r="S43" s="223"/>
      <c r="T43" s="224"/>
      <c r="U43" s="223"/>
      <c r="V43" s="213"/>
      <c r="W43" s="213"/>
      <c r="X43" s="213"/>
      <c r="Y43" s="213"/>
      <c r="Z43" s="213"/>
      <c r="AA43" s="213"/>
      <c r="AB43" s="213"/>
      <c r="AC43" s="213"/>
      <c r="AD43" s="213"/>
      <c r="AE43" s="213" t="s">
        <v>141</v>
      </c>
      <c r="AF43" s="213">
        <v>0</v>
      </c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x14ac:dyDescent="0.2">
      <c r="A44" s="215" t="s">
        <v>134</v>
      </c>
      <c r="B44" s="221" t="s">
        <v>73</v>
      </c>
      <c r="C44" s="267" t="s">
        <v>74</v>
      </c>
      <c r="D44" s="226"/>
      <c r="E44" s="231"/>
      <c r="F44" s="234"/>
      <c r="G44" s="234">
        <f>SUMIF(AE45:AE45,"&lt;&gt;NOR",G45:G45)</f>
        <v>0</v>
      </c>
      <c r="H44" s="234"/>
      <c r="I44" s="234">
        <f>SUM(I45:I45)</f>
        <v>0</v>
      </c>
      <c r="J44" s="234"/>
      <c r="K44" s="234">
        <f>SUM(K45:K45)</f>
        <v>0</v>
      </c>
      <c r="L44" s="234"/>
      <c r="M44" s="234">
        <f>SUM(M45:M45)</f>
        <v>0</v>
      </c>
      <c r="N44" s="227"/>
      <c r="O44" s="227">
        <f>SUM(O45:O45)</f>
        <v>1.3600000000000001E-3</v>
      </c>
      <c r="P44" s="227"/>
      <c r="Q44" s="227">
        <f>SUM(Q45:Q45)</f>
        <v>0</v>
      </c>
      <c r="R44" s="227"/>
      <c r="S44" s="227"/>
      <c r="T44" s="228"/>
      <c r="U44" s="227">
        <f>SUM(U45:U45)</f>
        <v>10.44</v>
      </c>
      <c r="AE44" t="s">
        <v>135</v>
      </c>
    </row>
    <row r="45" spans="1:60" outlineLevel="1" x14ac:dyDescent="0.2">
      <c r="A45" s="214">
        <v>16</v>
      </c>
      <c r="B45" s="220" t="s">
        <v>186</v>
      </c>
      <c r="C45" s="265" t="s">
        <v>187</v>
      </c>
      <c r="D45" s="222" t="s">
        <v>138</v>
      </c>
      <c r="E45" s="229">
        <v>33.9</v>
      </c>
      <c r="F45" s="232">
        <f>H45+J45</f>
        <v>0</v>
      </c>
      <c r="G45" s="233">
        <f>ROUND(E45*F45,2)</f>
        <v>0</v>
      </c>
      <c r="H45" s="233"/>
      <c r="I45" s="233">
        <f>ROUND(E45*H45,2)</f>
        <v>0</v>
      </c>
      <c r="J45" s="233"/>
      <c r="K45" s="233">
        <f>ROUND(E45*J45,2)</f>
        <v>0</v>
      </c>
      <c r="L45" s="233">
        <v>21</v>
      </c>
      <c r="M45" s="233">
        <f>G45*(1+L45/100)</f>
        <v>0</v>
      </c>
      <c r="N45" s="223">
        <v>4.0000000000000003E-5</v>
      </c>
      <c r="O45" s="223">
        <f>ROUND(E45*N45,5)</f>
        <v>1.3600000000000001E-3</v>
      </c>
      <c r="P45" s="223">
        <v>0</v>
      </c>
      <c r="Q45" s="223">
        <f>ROUND(E45*P45,5)</f>
        <v>0</v>
      </c>
      <c r="R45" s="223"/>
      <c r="S45" s="223"/>
      <c r="T45" s="224">
        <v>0.308</v>
      </c>
      <c r="U45" s="223">
        <f>ROUND(E45*T45,2)</f>
        <v>10.44</v>
      </c>
      <c r="V45" s="213"/>
      <c r="W45" s="213"/>
      <c r="X45" s="213"/>
      <c r="Y45" s="213"/>
      <c r="Z45" s="213"/>
      <c r="AA45" s="213"/>
      <c r="AB45" s="213"/>
      <c r="AC45" s="213"/>
      <c r="AD45" s="213"/>
      <c r="AE45" s="213" t="s">
        <v>139</v>
      </c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x14ac:dyDescent="0.2">
      <c r="A46" s="215" t="s">
        <v>134</v>
      </c>
      <c r="B46" s="221" t="s">
        <v>75</v>
      </c>
      <c r="C46" s="267" t="s">
        <v>76</v>
      </c>
      <c r="D46" s="226"/>
      <c r="E46" s="231"/>
      <c r="F46" s="234"/>
      <c r="G46" s="234">
        <f>SUMIF(AE47:AE53,"&lt;&gt;NOR",G47:G53)</f>
        <v>0</v>
      </c>
      <c r="H46" s="234"/>
      <c r="I46" s="234">
        <f>SUM(I47:I53)</f>
        <v>0</v>
      </c>
      <c r="J46" s="234"/>
      <c r="K46" s="234">
        <f>SUM(K47:K53)</f>
        <v>0</v>
      </c>
      <c r="L46" s="234"/>
      <c r="M46" s="234">
        <f>SUM(M47:M53)</f>
        <v>0</v>
      </c>
      <c r="N46" s="227"/>
      <c r="O46" s="227">
        <f>SUM(O47:O53)</f>
        <v>1.99E-3</v>
      </c>
      <c r="P46" s="227"/>
      <c r="Q46" s="227">
        <f>SUM(Q47:Q53)</f>
        <v>0.11663999999999999</v>
      </c>
      <c r="R46" s="227"/>
      <c r="S46" s="227"/>
      <c r="T46" s="228"/>
      <c r="U46" s="227">
        <f>SUM(U47:U53)</f>
        <v>1.2</v>
      </c>
      <c r="AE46" t="s">
        <v>135</v>
      </c>
    </row>
    <row r="47" spans="1:60" outlineLevel="1" x14ac:dyDescent="0.2">
      <c r="A47" s="214">
        <v>17</v>
      </c>
      <c r="B47" s="220" t="s">
        <v>188</v>
      </c>
      <c r="C47" s="265" t="s">
        <v>189</v>
      </c>
      <c r="D47" s="222" t="s">
        <v>158</v>
      </c>
      <c r="E47" s="229">
        <v>1</v>
      </c>
      <c r="F47" s="232">
        <f>H47+J47</f>
        <v>0</v>
      </c>
      <c r="G47" s="233">
        <f>ROUND(E47*F47,2)</f>
        <v>0</v>
      </c>
      <c r="H47" s="233"/>
      <c r="I47" s="233">
        <f>ROUND(E47*H47,2)</f>
        <v>0</v>
      </c>
      <c r="J47" s="233"/>
      <c r="K47" s="233">
        <f>ROUND(E47*J47,2)</f>
        <v>0</v>
      </c>
      <c r="L47" s="233">
        <v>21</v>
      </c>
      <c r="M47" s="233">
        <f>G47*(1+L47/100)</f>
        <v>0</v>
      </c>
      <c r="N47" s="223">
        <v>0</v>
      </c>
      <c r="O47" s="223">
        <f>ROUND(E47*N47,5)</f>
        <v>0</v>
      </c>
      <c r="P47" s="223">
        <v>0</v>
      </c>
      <c r="Q47" s="223">
        <f>ROUND(E47*P47,5)</f>
        <v>0</v>
      </c>
      <c r="R47" s="223"/>
      <c r="S47" s="223"/>
      <c r="T47" s="224">
        <v>0</v>
      </c>
      <c r="U47" s="223">
        <f>ROUND(E47*T47,2)</f>
        <v>0</v>
      </c>
      <c r="V47" s="213"/>
      <c r="W47" s="213"/>
      <c r="X47" s="213"/>
      <c r="Y47" s="213"/>
      <c r="Z47" s="213"/>
      <c r="AA47" s="213"/>
      <c r="AB47" s="213"/>
      <c r="AC47" s="213"/>
      <c r="AD47" s="213"/>
      <c r="AE47" s="213" t="s">
        <v>139</v>
      </c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ht="22.5" outlineLevel="1" x14ac:dyDescent="0.2">
      <c r="A48" s="214">
        <v>18</v>
      </c>
      <c r="B48" s="220" t="s">
        <v>190</v>
      </c>
      <c r="C48" s="265" t="s">
        <v>191</v>
      </c>
      <c r="D48" s="222" t="s">
        <v>180</v>
      </c>
      <c r="E48" s="229">
        <v>4</v>
      </c>
      <c r="F48" s="232">
        <f>H48+J48</f>
        <v>0</v>
      </c>
      <c r="G48" s="233">
        <f>ROUND(E48*F48,2)</f>
        <v>0</v>
      </c>
      <c r="H48" s="233"/>
      <c r="I48" s="233">
        <f>ROUND(E48*H48,2)</f>
        <v>0</v>
      </c>
      <c r="J48" s="233"/>
      <c r="K48" s="233">
        <f>ROUND(E48*J48,2)</f>
        <v>0</v>
      </c>
      <c r="L48" s="233">
        <v>21</v>
      </c>
      <c r="M48" s="233">
        <f>G48*(1+L48/100)</f>
        <v>0</v>
      </c>
      <c r="N48" s="223">
        <v>0</v>
      </c>
      <c r="O48" s="223">
        <f>ROUND(E48*N48,5)</f>
        <v>0</v>
      </c>
      <c r="P48" s="223">
        <v>0</v>
      </c>
      <c r="Q48" s="223">
        <f>ROUND(E48*P48,5)</f>
        <v>0</v>
      </c>
      <c r="R48" s="223"/>
      <c r="S48" s="223"/>
      <c r="T48" s="224">
        <v>0.05</v>
      </c>
      <c r="U48" s="223">
        <f>ROUND(E48*T48,2)</f>
        <v>0.2</v>
      </c>
      <c r="V48" s="213"/>
      <c r="W48" s="213"/>
      <c r="X48" s="213"/>
      <c r="Y48" s="213"/>
      <c r="Z48" s="213"/>
      <c r="AA48" s="213"/>
      <c r="AB48" s="213"/>
      <c r="AC48" s="213"/>
      <c r="AD48" s="213"/>
      <c r="AE48" s="213" t="s">
        <v>139</v>
      </c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14">
        <v>19</v>
      </c>
      <c r="B49" s="220" t="s">
        <v>192</v>
      </c>
      <c r="C49" s="265" t="s">
        <v>193</v>
      </c>
      <c r="D49" s="222" t="s">
        <v>138</v>
      </c>
      <c r="E49" s="229">
        <v>2.16</v>
      </c>
      <c r="F49" s="232">
        <f>H49+J49</f>
        <v>0</v>
      </c>
      <c r="G49" s="233">
        <f>ROUND(E49*F49,2)</f>
        <v>0</v>
      </c>
      <c r="H49" s="233"/>
      <c r="I49" s="233">
        <f>ROUND(E49*H49,2)</f>
        <v>0</v>
      </c>
      <c r="J49" s="233"/>
      <c r="K49" s="233">
        <f>ROUND(E49*J49,2)</f>
        <v>0</v>
      </c>
      <c r="L49" s="233">
        <v>21</v>
      </c>
      <c r="M49" s="233">
        <f>G49*(1+L49/100)</f>
        <v>0</v>
      </c>
      <c r="N49" s="223">
        <v>9.2000000000000003E-4</v>
      </c>
      <c r="O49" s="223">
        <f>ROUND(E49*N49,5)</f>
        <v>1.99E-3</v>
      </c>
      <c r="P49" s="223">
        <v>5.3999999999999999E-2</v>
      </c>
      <c r="Q49" s="223">
        <f>ROUND(E49*P49,5)</f>
        <v>0.11663999999999999</v>
      </c>
      <c r="R49" s="223"/>
      <c r="S49" s="223"/>
      <c r="T49" s="224">
        <v>0.46500000000000002</v>
      </c>
      <c r="U49" s="223">
        <f>ROUND(E49*T49,2)</f>
        <v>1</v>
      </c>
      <c r="V49" s="213"/>
      <c r="W49" s="213"/>
      <c r="X49" s="213"/>
      <c r="Y49" s="213"/>
      <c r="Z49" s="213"/>
      <c r="AA49" s="213"/>
      <c r="AB49" s="213"/>
      <c r="AC49" s="213"/>
      <c r="AD49" s="213"/>
      <c r="AE49" s="213" t="s">
        <v>139</v>
      </c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14"/>
      <c r="B50" s="220"/>
      <c r="C50" s="266" t="s">
        <v>194</v>
      </c>
      <c r="D50" s="225"/>
      <c r="E50" s="230">
        <v>2.16</v>
      </c>
      <c r="F50" s="233"/>
      <c r="G50" s="233"/>
      <c r="H50" s="233"/>
      <c r="I50" s="233"/>
      <c r="J50" s="233"/>
      <c r="K50" s="233"/>
      <c r="L50" s="233"/>
      <c r="M50" s="233"/>
      <c r="N50" s="223"/>
      <c r="O50" s="223"/>
      <c r="P50" s="223"/>
      <c r="Q50" s="223"/>
      <c r="R50" s="223"/>
      <c r="S50" s="223"/>
      <c r="T50" s="224"/>
      <c r="U50" s="223"/>
      <c r="V50" s="213"/>
      <c r="W50" s="213"/>
      <c r="X50" s="213"/>
      <c r="Y50" s="213"/>
      <c r="Z50" s="213"/>
      <c r="AA50" s="213"/>
      <c r="AB50" s="213"/>
      <c r="AC50" s="213"/>
      <c r="AD50" s="213"/>
      <c r="AE50" s="213" t="s">
        <v>141</v>
      </c>
      <c r="AF50" s="213">
        <v>0</v>
      </c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ht="22.5" outlineLevel="1" x14ac:dyDescent="0.2">
      <c r="A51" s="214">
        <v>20</v>
      </c>
      <c r="B51" s="220" t="s">
        <v>195</v>
      </c>
      <c r="C51" s="265" t="s">
        <v>196</v>
      </c>
      <c r="D51" s="222" t="s">
        <v>158</v>
      </c>
      <c r="E51" s="229">
        <v>1</v>
      </c>
      <c r="F51" s="232">
        <f>H51+J51</f>
        <v>0</v>
      </c>
      <c r="G51" s="233">
        <f>ROUND(E51*F51,2)</f>
        <v>0</v>
      </c>
      <c r="H51" s="233"/>
      <c r="I51" s="233">
        <f>ROUND(E51*H51,2)</f>
        <v>0</v>
      </c>
      <c r="J51" s="233"/>
      <c r="K51" s="233">
        <f>ROUND(E51*J51,2)</f>
        <v>0</v>
      </c>
      <c r="L51" s="233">
        <v>21</v>
      </c>
      <c r="M51" s="233">
        <f>G51*(1+L51/100)</f>
        <v>0</v>
      </c>
      <c r="N51" s="223">
        <v>0</v>
      </c>
      <c r="O51" s="223">
        <f>ROUND(E51*N51,5)</f>
        <v>0</v>
      </c>
      <c r="P51" s="223">
        <v>0</v>
      </c>
      <c r="Q51" s="223">
        <f>ROUND(E51*P51,5)</f>
        <v>0</v>
      </c>
      <c r="R51" s="223"/>
      <c r="S51" s="223"/>
      <c r="T51" s="224">
        <v>0</v>
      </c>
      <c r="U51" s="223">
        <f>ROUND(E51*T51,2)</f>
        <v>0</v>
      </c>
      <c r="V51" s="213"/>
      <c r="W51" s="213"/>
      <c r="X51" s="213"/>
      <c r="Y51" s="213"/>
      <c r="Z51" s="213"/>
      <c r="AA51" s="213"/>
      <c r="AB51" s="213"/>
      <c r="AC51" s="213"/>
      <c r="AD51" s="213"/>
      <c r="AE51" s="213" t="s">
        <v>139</v>
      </c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14">
        <v>21</v>
      </c>
      <c r="B52" s="220" t="s">
        <v>197</v>
      </c>
      <c r="C52" s="265" t="s">
        <v>198</v>
      </c>
      <c r="D52" s="222" t="s">
        <v>158</v>
      </c>
      <c r="E52" s="229">
        <v>1</v>
      </c>
      <c r="F52" s="232">
        <f>H52+J52</f>
        <v>0</v>
      </c>
      <c r="G52" s="233">
        <f>ROUND(E52*F52,2)</f>
        <v>0</v>
      </c>
      <c r="H52" s="233"/>
      <c r="I52" s="233">
        <f>ROUND(E52*H52,2)</f>
        <v>0</v>
      </c>
      <c r="J52" s="233"/>
      <c r="K52" s="233">
        <f>ROUND(E52*J52,2)</f>
        <v>0</v>
      </c>
      <c r="L52" s="233">
        <v>21</v>
      </c>
      <c r="M52" s="233">
        <f>G52*(1+L52/100)</f>
        <v>0</v>
      </c>
      <c r="N52" s="223">
        <v>0</v>
      </c>
      <c r="O52" s="223">
        <f>ROUND(E52*N52,5)</f>
        <v>0</v>
      </c>
      <c r="P52" s="223">
        <v>0</v>
      </c>
      <c r="Q52" s="223">
        <f>ROUND(E52*P52,5)</f>
        <v>0</v>
      </c>
      <c r="R52" s="223"/>
      <c r="S52" s="223"/>
      <c r="T52" s="224">
        <v>0</v>
      </c>
      <c r="U52" s="223">
        <f>ROUND(E52*T52,2)</f>
        <v>0</v>
      </c>
      <c r="V52" s="213"/>
      <c r="W52" s="213"/>
      <c r="X52" s="213"/>
      <c r="Y52" s="213"/>
      <c r="Z52" s="213"/>
      <c r="AA52" s="213"/>
      <c r="AB52" s="213"/>
      <c r="AC52" s="213"/>
      <c r="AD52" s="213"/>
      <c r="AE52" s="213" t="s">
        <v>139</v>
      </c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ht="22.5" outlineLevel="1" x14ac:dyDescent="0.2">
      <c r="A53" s="214">
        <v>22</v>
      </c>
      <c r="B53" s="220" t="s">
        <v>199</v>
      </c>
      <c r="C53" s="265" t="s">
        <v>200</v>
      </c>
      <c r="D53" s="222" t="s">
        <v>158</v>
      </c>
      <c r="E53" s="229">
        <v>1</v>
      </c>
      <c r="F53" s="232">
        <f>H53+J53</f>
        <v>0</v>
      </c>
      <c r="G53" s="233">
        <f>ROUND(E53*F53,2)</f>
        <v>0</v>
      </c>
      <c r="H53" s="233"/>
      <c r="I53" s="233">
        <f>ROUND(E53*H53,2)</f>
        <v>0</v>
      </c>
      <c r="J53" s="233"/>
      <c r="K53" s="233">
        <f>ROUND(E53*J53,2)</f>
        <v>0</v>
      </c>
      <c r="L53" s="233">
        <v>21</v>
      </c>
      <c r="M53" s="233">
        <f>G53*(1+L53/100)</f>
        <v>0</v>
      </c>
      <c r="N53" s="223">
        <v>0</v>
      </c>
      <c r="O53" s="223">
        <f>ROUND(E53*N53,5)</f>
        <v>0</v>
      </c>
      <c r="P53" s="223">
        <v>0</v>
      </c>
      <c r="Q53" s="223">
        <f>ROUND(E53*P53,5)</f>
        <v>0</v>
      </c>
      <c r="R53" s="223"/>
      <c r="S53" s="223"/>
      <c r="T53" s="224">
        <v>0</v>
      </c>
      <c r="U53" s="223">
        <f>ROUND(E53*T53,2)</f>
        <v>0</v>
      </c>
      <c r="V53" s="213"/>
      <c r="W53" s="213"/>
      <c r="X53" s="213"/>
      <c r="Y53" s="213"/>
      <c r="Z53" s="213"/>
      <c r="AA53" s="213"/>
      <c r="AB53" s="213"/>
      <c r="AC53" s="213"/>
      <c r="AD53" s="213"/>
      <c r="AE53" s="213" t="s">
        <v>139</v>
      </c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x14ac:dyDescent="0.2">
      <c r="A54" s="215" t="s">
        <v>134</v>
      </c>
      <c r="B54" s="221" t="s">
        <v>77</v>
      </c>
      <c r="C54" s="267" t="s">
        <v>78</v>
      </c>
      <c r="D54" s="226"/>
      <c r="E54" s="231"/>
      <c r="F54" s="234"/>
      <c r="G54" s="234">
        <f>SUMIF(AE55:AE56,"&lt;&gt;NOR",G55:G56)</f>
        <v>0</v>
      </c>
      <c r="H54" s="234"/>
      <c r="I54" s="234">
        <f>SUM(I55:I56)</f>
        <v>0</v>
      </c>
      <c r="J54" s="234"/>
      <c r="K54" s="234">
        <f>SUM(K55:K56)</f>
        <v>0</v>
      </c>
      <c r="L54" s="234"/>
      <c r="M54" s="234">
        <f>SUM(M55:M56)</f>
        <v>0</v>
      </c>
      <c r="N54" s="227"/>
      <c r="O54" s="227">
        <f>SUM(O55:O56)</f>
        <v>0</v>
      </c>
      <c r="P54" s="227"/>
      <c r="Q54" s="227">
        <f>SUM(Q55:Q56)</f>
        <v>0.39584999999999998</v>
      </c>
      <c r="R54" s="227"/>
      <c r="S54" s="227"/>
      <c r="T54" s="228"/>
      <c r="U54" s="227">
        <f>SUM(U55:U56)</f>
        <v>25.05</v>
      </c>
      <c r="AE54" t="s">
        <v>135</v>
      </c>
    </row>
    <row r="55" spans="1:60" outlineLevel="1" x14ac:dyDescent="0.2">
      <c r="A55" s="214">
        <v>23</v>
      </c>
      <c r="B55" s="220" t="s">
        <v>201</v>
      </c>
      <c r="C55" s="265" t="s">
        <v>202</v>
      </c>
      <c r="D55" s="222" t="s">
        <v>203</v>
      </c>
      <c r="E55" s="229">
        <v>1.5</v>
      </c>
      <c r="F55" s="232">
        <f>H55+J55</f>
        <v>0</v>
      </c>
      <c r="G55" s="233">
        <f>ROUND(E55*F55,2)</f>
        <v>0</v>
      </c>
      <c r="H55" s="233"/>
      <c r="I55" s="233">
        <f>ROUND(E55*H55,2)</f>
        <v>0</v>
      </c>
      <c r="J55" s="233"/>
      <c r="K55" s="233">
        <f>ROUND(E55*J55,2)</f>
        <v>0</v>
      </c>
      <c r="L55" s="233">
        <v>21</v>
      </c>
      <c r="M55" s="233">
        <f>G55*(1+L55/100)</f>
        <v>0</v>
      </c>
      <c r="N55" s="223">
        <v>0</v>
      </c>
      <c r="O55" s="223">
        <f>ROUND(E55*N55,5)</f>
        <v>0</v>
      </c>
      <c r="P55" s="223">
        <v>2.3900000000000001E-2</v>
      </c>
      <c r="Q55" s="223">
        <f>ROUND(E55*P55,5)</f>
        <v>3.585E-2</v>
      </c>
      <c r="R55" s="223"/>
      <c r="S55" s="223"/>
      <c r="T55" s="224">
        <v>3.5</v>
      </c>
      <c r="U55" s="223">
        <f>ROUND(E55*T55,2)</f>
        <v>5.25</v>
      </c>
      <c r="V55" s="213"/>
      <c r="W55" s="213"/>
      <c r="X55" s="213"/>
      <c r="Y55" s="213"/>
      <c r="Z55" s="213"/>
      <c r="AA55" s="213"/>
      <c r="AB55" s="213"/>
      <c r="AC55" s="213"/>
      <c r="AD55" s="213"/>
      <c r="AE55" s="213" t="s">
        <v>139</v>
      </c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14">
        <v>24</v>
      </c>
      <c r="B56" s="220" t="s">
        <v>204</v>
      </c>
      <c r="C56" s="265" t="s">
        <v>205</v>
      </c>
      <c r="D56" s="222" t="s">
        <v>203</v>
      </c>
      <c r="E56" s="229">
        <v>60</v>
      </c>
      <c r="F56" s="232">
        <f>H56+J56</f>
        <v>0</v>
      </c>
      <c r="G56" s="233">
        <f>ROUND(E56*F56,2)</f>
        <v>0</v>
      </c>
      <c r="H56" s="233"/>
      <c r="I56" s="233">
        <f>ROUND(E56*H56,2)</f>
        <v>0</v>
      </c>
      <c r="J56" s="233"/>
      <c r="K56" s="233">
        <f>ROUND(E56*J56,2)</f>
        <v>0</v>
      </c>
      <c r="L56" s="233">
        <v>21</v>
      </c>
      <c r="M56" s="233">
        <f>G56*(1+L56/100)</f>
        <v>0</v>
      </c>
      <c r="N56" s="223">
        <v>0</v>
      </c>
      <c r="O56" s="223">
        <f>ROUND(E56*N56,5)</f>
        <v>0</v>
      </c>
      <c r="P56" s="223">
        <v>6.0000000000000001E-3</v>
      </c>
      <c r="Q56" s="223">
        <f>ROUND(E56*P56,5)</f>
        <v>0.36</v>
      </c>
      <c r="R56" s="223"/>
      <c r="S56" s="223"/>
      <c r="T56" s="224">
        <v>0.33</v>
      </c>
      <c r="U56" s="223">
        <f>ROUND(E56*T56,2)</f>
        <v>19.8</v>
      </c>
      <c r="V56" s="213"/>
      <c r="W56" s="213"/>
      <c r="X56" s="213"/>
      <c r="Y56" s="213"/>
      <c r="Z56" s="213"/>
      <c r="AA56" s="213"/>
      <c r="AB56" s="213"/>
      <c r="AC56" s="213"/>
      <c r="AD56" s="213"/>
      <c r="AE56" s="213" t="s">
        <v>139</v>
      </c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x14ac:dyDescent="0.2">
      <c r="A57" s="215" t="s">
        <v>134</v>
      </c>
      <c r="B57" s="221" t="s">
        <v>79</v>
      </c>
      <c r="C57" s="267" t="s">
        <v>80</v>
      </c>
      <c r="D57" s="226"/>
      <c r="E57" s="231"/>
      <c r="F57" s="234"/>
      <c r="G57" s="234">
        <f>SUMIF(AE58:AE59,"&lt;&gt;NOR",G58:G59)</f>
        <v>0</v>
      </c>
      <c r="H57" s="234"/>
      <c r="I57" s="234">
        <f>SUM(I58:I59)</f>
        <v>0</v>
      </c>
      <c r="J57" s="234"/>
      <c r="K57" s="234">
        <f>SUM(K58:K59)</f>
        <v>0</v>
      </c>
      <c r="L57" s="234"/>
      <c r="M57" s="234">
        <f>SUM(M58:M59)</f>
        <v>0</v>
      </c>
      <c r="N57" s="227"/>
      <c r="O57" s="227">
        <f>SUM(O58:O59)</f>
        <v>0</v>
      </c>
      <c r="P57" s="227"/>
      <c r="Q57" s="227">
        <f>SUM(Q58:Q59)</f>
        <v>0</v>
      </c>
      <c r="R57" s="227"/>
      <c r="S57" s="227"/>
      <c r="T57" s="228"/>
      <c r="U57" s="227">
        <f>SUM(U58:U59)</f>
        <v>25.48</v>
      </c>
      <c r="AE57" t="s">
        <v>135</v>
      </c>
    </row>
    <row r="58" spans="1:60" ht="22.5" outlineLevel="1" x14ac:dyDescent="0.2">
      <c r="A58" s="214">
        <v>25</v>
      </c>
      <c r="B58" s="220" t="s">
        <v>206</v>
      </c>
      <c r="C58" s="265" t="s">
        <v>207</v>
      </c>
      <c r="D58" s="222" t="s">
        <v>208</v>
      </c>
      <c r="E58" s="229">
        <v>12.134976</v>
      </c>
      <c r="F58" s="232">
        <f>H58+J58</f>
        <v>0</v>
      </c>
      <c r="G58" s="233">
        <f>ROUND(E58*F58,2)</f>
        <v>0</v>
      </c>
      <c r="H58" s="233"/>
      <c r="I58" s="233">
        <f>ROUND(E58*H58,2)</f>
        <v>0</v>
      </c>
      <c r="J58" s="233"/>
      <c r="K58" s="233">
        <f>ROUND(E58*J58,2)</f>
        <v>0</v>
      </c>
      <c r="L58" s="233">
        <v>21</v>
      </c>
      <c r="M58" s="233">
        <f>G58*(1+L58/100)</f>
        <v>0</v>
      </c>
      <c r="N58" s="223">
        <v>0</v>
      </c>
      <c r="O58" s="223">
        <f>ROUND(E58*N58,5)</f>
        <v>0</v>
      </c>
      <c r="P58" s="223">
        <v>0</v>
      </c>
      <c r="Q58" s="223">
        <f>ROUND(E58*P58,5)</f>
        <v>0</v>
      </c>
      <c r="R58" s="223"/>
      <c r="S58" s="223"/>
      <c r="T58" s="224">
        <v>2.1</v>
      </c>
      <c r="U58" s="223">
        <f>ROUND(E58*T58,2)</f>
        <v>25.48</v>
      </c>
      <c r="V58" s="213"/>
      <c r="W58" s="213"/>
      <c r="X58" s="213"/>
      <c r="Y58" s="213"/>
      <c r="Z58" s="213"/>
      <c r="AA58" s="213"/>
      <c r="AB58" s="213"/>
      <c r="AC58" s="213"/>
      <c r="AD58" s="213"/>
      <c r="AE58" s="213" t="s">
        <v>139</v>
      </c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ht="22.5" outlineLevel="1" x14ac:dyDescent="0.2">
      <c r="A59" s="214"/>
      <c r="B59" s="220"/>
      <c r="C59" s="266" t="s">
        <v>209</v>
      </c>
      <c r="D59" s="225"/>
      <c r="E59" s="230">
        <v>12.134976</v>
      </c>
      <c r="F59" s="233"/>
      <c r="G59" s="233"/>
      <c r="H59" s="233"/>
      <c r="I59" s="233"/>
      <c r="J59" s="233"/>
      <c r="K59" s="233"/>
      <c r="L59" s="233"/>
      <c r="M59" s="233"/>
      <c r="N59" s="223"/>
      <c r="O59" s="223"/>
      <c r="P59" s="223"/>
      <c r="Q59" s="223"/>
      <c r="R59" s="223"/>
      <c r="S59" s="223"/>
      <c r="T59" s="224"/>
      <c r="U59" s="223"/>
      <c r="V59" s="213"/>
      <c r="W59" s="213"/>
      <c r="X59" s="213"/>
      <c r="Y59" s="213"/>
      <c r="Z59" s="213"/>
      <c r="AA59" s="213"/>
      <c r="AB59" s="213"/>
      <c r="AC59" s="213"/>
      <c r="AD59" s="213"/>
      <c r="AE59" s="213" t="s">
        <v>141</v>
      </c>
      <c r="AF59" s="213">
        <v>0</v>
      </c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x14ac:dyDescent="0.2">
      <c r="A60" s="215" t="s">
        <v>134</v>
      </c>
      <c r="B60" s="221" t="s">
        <v>81</v>
      </c>
      <c r="C60" s="267" t="s">
        <v>82</v>
      </c>
      <c r="D60" s="226"/>
      <c r="E60" s="231"/>
      <c r="F60" s="234"/>
      <c r="G60" s="234">
        <f>SUMIF(AE61:AE66,"&lt;&gt;NOR",G61:G66)</f>
        <v>0</v>
      </c>
      <c r="H60" s="234"/>
      <c r="I60" s="234">
        <f>SUM(I61:I66)</f>
        <v>0</v>
      </c>
      <c r="J60" s="234"/>
      <c r="K60" s="234">
        <f>SUM(K61:K66)</f>
        <v>0</v>
      </c>
      <c r="L60" s="234"/>
      <c r="M60" s="234">
        <f>SUM(M61:M66)</f>
        <v>0</v>
      </c>
      <c r="N60" s="227"/>
      <c r="O60" s="227">
        <f>SUM(O61:O66)</f>
        <v>0.12168000000000001</v>
      </c>
      <c r="P60" s="227"/>
      <c r="Q60" s="227">
        <f>SUM(Q61:Q66)</f>
        <v>0</v>
      </c>
      <c r="R60" s="227"/>
      <c r="S60" s="227"/>
      <c r="T60" s="228"/>
      <c r="U60" s="227">
        <f>SUM(U61:U66)</f>
        <v>15.649999999999999</v>
      </c>
      <c r="AE60" t="s">
        <v>135</v>
      </c>
    </row>
    <row r="61" spans="1:60" ht="22.5" outlineLevel="1" x14ac:dyDescent="0.2">
      <c r="A61" s="214">
        <v>26</v>
      </c>
      <c r="B61" s="220" t="s">
        <v>210</v>
      </c>
      <c r="C61" s="265" t="s">
        <v>211</v>
      </c>
      <c r="D61" s="222" t="s">
        <v>138</v>
      </c>
      <c r="E61" s="229">
        <v>30.54</v>
      </c>
      <c r="F61" s="232">
        <f>H61+J61</f>
        <v>0</v>
      </c>
      <c r="G61" s="233">
        <f>ROUND(E61*F61,2)</f>
        <v>0</v>
      </c>
      <c r="H61" s="233"/>
      <c r="I61" s="233">
        <f>ROUND(E61*H61,2)</f>
        <v>0</v>
      </c>
      <c r="J61" s="233"/>
      <c r="K61" s="233">
        <f>ROUND(E61*J61,2)</f>
        <v>0</v>
      </c>
      <c r="L61" s="233">
        <v>21</v>
      </c>
      <c r="M61" s="233">
        <f>G61*(1+L61/100)</f>
        <v>0</v>
      </c>
      <c r="N61" s="223">
        <v>2.1000000000000001E-4</v>
      </c>
      <c r="O61" s="223">
        <f>ROUND(E61*N61,5)</f>
        <v>6.4099999999999999E-3</v>
      </c>
      <c r="P61" s="223">
        <v>0</v>
      </c>
      <c r="Q61" s="223">
        <f>ROUND(E61*P61,5)</f>
        <v>0</v>
      </c>
      <c r="R61" s="223"/>
      <c r="S61" s="223"/>
      <c r="T61" s="224">
        <v>9.5000000000000001E-2</v>
      </c>
      <c r="U61" s="223">
        <f>ROUND(E61*T61,2)</f>
        <v>2.9</v>
      </c>
      <c r="V61" s="213"/>
      <c r="W61" s="213"/>
      <c r="X61" s="213"/>
      <c r="Y61" s="213"/>
      <c r="Z61" s="213"/>
      <c r="AA61" s="213"/>
      <c r="AB61" s="213"/>
      <c r="AC61" s="213"/>
      <c r="AD61" s="213"/>
      <c r="AE61" s="213" t="s">
        <v>139</v>
      </c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14"/>
      <c r="B62" s="220"/>
      <c r="C62" s="266" t="s">
        <v>212</v>
      </c>
      <c r="D62" s="225"/>
      <c r="E62" s="230">
        <v>5.0999999999999996</v>
      </c>
      <c r="F62" s="233"/>
      <c r="G62" s="233"/>
      <c r="H62" s="233"/>
      <c r="I62" s="233"/>
      <c r="J62" s="233"/>
      <c r="K62" s="233"/>
      <c r="L62" s="233"/>
      <c r="M62" s="233"/>
      <c r="N62" s="223"/>
      <c r="O62" s="223"/>
      <c r="P62" s="223"/>
      <c r="Q62" s="223"/>
      <c r="R62" s="223"/>
      <c r="S62" s="223"/>
      <c r="T62" s="224"/>
      <c r="U62" s="223"/>
      <c r="V62" s="213"/>
      <c r="W62" s="213"/>
      <c r="X62" s="213"/>
      <c r="Y62" s="213"/>
      <c r="Z62" s="213"/>
      <c r="AA62" s="213"/>
      <c r="AB62" s="213"/>
      <c r="AC62" s="213"/>
      <c r="AD62" s="213"/>
      <c r="AE62" s="213" t="s">
        <v>141</v>
      </c>
      <c r="AF62" s="213">
        <v>0</v>
      </c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14"/>
      <c r="B63" s="220"/>
      <c r="C63" s="266" t="s">
        <v>213</v>
      </c>
      <c r="D63" s="225"/>
      <c r="E63" s="230">
        <v>25.44</v>
      </c>
      <c r="F63" s="233"/>
      <c r="G63" s="233"/>
      <c r="H63" s="233"/>
      <c r="I63" s="233"/>
      <c r="J63" s="233"/>
      <c r="K63" s="233"/>
      <c r="L63" s="233"/>
      <c r="M63" s="233"/>
      <c r="N63" s="223"/>
      <c r="O63" s="223"/>
      <c r="P63" s="223"/>
      <c r="Q63" s="223"/>
      <c r="R63" s="223"/>
      <c r="S63" s="223"/>
      <c r="T63" s="224"/>
      <c r="U63" s="223"/>
      <c r="V63" s="213"/>
      <c r="W63" s="213"/>
      <c r="X63" s="213"/>
      <c r="Y63" s="213"/>
      <c r="Z63" s="213"/>
      <c r="AA63" s="213"/>
      <c r="AB63" s="213"/>
      <c r="AC63" s="213"/>
      <c r="AD63" s="213"/>
      <c r="AE63" s="213" t="s">
        <v>141</v>
      </c>
      <c r="AF63" s="213">
        <v>0</v>
      </c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ht="22.5" outlineLevel="1" x14ac:dyDescent="0.2">
      <c r="A64" s="214">
        <v>27</v>
      </c>
      <c r="B64" s="220" t="s">
        <v>214</v>
      </c>
      <c r="C64" s="265" t="s">
        <v>215</v>
      </c>
      <c r="D64" s="222" t="s">
        <v>203</v>
      </c>
      <c r="E64" s="229">
        <v>9</v>
      </c>
      <c r="F64" s="232">
        <f>H64+J64</f>
        <v>0</v>
      </c>
      <c r="G64" s="233">
        <f>ROUND(E64*F64,2)</f>
        <v>0</v>
      </c>
      <c r="H64" s="233"/>
      <c r="I64" s="233">
        <f>ROUND(E64*H64,2)</f>
        <v>0</v>
      </c>
      <c r="J64" s="233"/>
      <c r="K64" s="233">
        <f>ROUND(E64*J64,2)</f>
        <v>0</v>
      </c>
      <c r="L64" s="233">
        <v>21</v>
      </c>
      <c r="M64" s="233">
        <f>G64*(1+L64/100)</f>
        <v>0</v>
      </c>
      <c r="N64" s="223">
        <v>3.2000000000000003E-4</v>
      </c>
      <c r="O64" s="223">
        <f>ROUND(E64*N64,5)</f>
        <v>2.8800000000000002E-3</v>
      </c>
      <c r="P64" s="223">
        <v>0</v>
      </c>
      <c r="Q64" s="223">
        <f>ROUND(E64*P64,5)</f>
        <v>0</v>
      </c>
      <c r="R64" s="223"/>
      <c r="S64" s="223"/>
      <c r="T64" s="224">
        <v>0.11</v>
      </c>
      <c r="U64" s="223">
        <f>ROUND(E64*T64,2)</f>
        <v>0.99</v>
      </c>
      <c r="V64" s="213"/>
      <c r="W64" s="213"/>
      <c r="X64" s="213"/>
      <c r="Y64" s="213"/>
      <c r="Z64" s="213"/>
      <c r="AA64" s="213"/>
      <c r="AB64" s="213"/>
      <c r="AC64" s="213"/>
      <c r="AD64" s="213"/>
      <c r="AE64" s="213" t="s">
        <v>139</v>
      </c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14">
        <v>28</v>
      </c>
      <c r="B65" s="220" t="s">
        <v>216</v>
      </c>
      <c r="C65" s="265" t="s">
        <v>217</v>
      </c>
      <c r="D65" s="222" t="s">
        <v>138</v>
      </c>
      <c r="E65" s="229">
        <v>30.54</v>
      </c>
      <c r="F65" s="232">
        <f>H65+J65</f>
        <v>0</v>
      </c>
      <c r="G65" s="233">
        <f>ROUND(E65*F65,2)</f>
        <v>0</v>
      </c>
      <c r="H65" s="233"/>
      <c r="I65" s="233">
        <f>ROUND(E65*H65,2)</f>
        <v>0</v>
      </c>
      <c r="J65" s="233"/>
      <c r="K65" s="233">
        <f>ROUND(E65*J65,2)</f>
        <v>0</v>
      </c>
      <c r="L65" s="233">
        <v>21</v>
      </c>
      <c r="M65" s="233">
        <f>G65*(1+L65/100)</f>
        <v>0</v>
      </c>
      <c r="N65" s="223">
        <v>3.6800000000000001E-3</v>
      </c>
      <c r="O65" s="223">
        <f>ROUND(E65*N65,5)</f>
        <v>0.11239</v>
      </c>
      <c r="P65" s="223">
        <v>0</v>
      </c>
      <c r="Q65" s="223">
        <f>ROUND(E65*P65,5)</f>
        <v>0</v>
      </c>
      <c r="R65" s="223"/>
      <c r="S65" s="223"/>
      <c r="T65" s="224">
        <v>0.38500000000000001</v>
      </c>
      <c r="U65" s="223">
        <f>ROUND(E65*T65,2)</f>
        <v>11.76</v>
      </c>
      <c r="V65" s="213"/>
      <c r="W65" s="213"/>
      <c r="X65" s="213"/>
      <c r="Y65" s="213"/>
      <c r="Z65" s="213"/>
      <c r="AA65" s="213"/>
      <c r="AB65" s="213"/>
      <c r="AC65" s="213"/>
      <c r="AD65" s="213"/>
      <c r="AE65" s="213" t="s">
        <v>139</v>
      </c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">
      <c r="A66" s="214">
        <v>29</v>
      </c>
      <c r="B66" s="220" t="s">
        <v>218</v>
      </c>
      <c r="C66" s="265" t="s">
        <v>219</v>
      </c>
      <c r="D66" s="222" t="s">
        <v>0</v>
      </c>
      <c r="E66" s="229">
        <v>261.09190000000001</v>
      </c>
      <c r="F66" s="232">
        <f>H66+J66</f>
        <v>0</v>
      </c>
      <c r="G66" s="233">
        <f>ROUND(E66*F66,2)</f>
        <v>0</v>
      </c>
      <c r="H66" s="233"/>
      <c r="I66" s="233">
        <f>ROUND(E66*H66,2)</f>
        <v>0</v>
      </c>
      <c r="J66" s="233"/>
      <c r="K66" s="233">
        <f>ROUND(E66*J66,2)</f>
        <v>0</v>
      </c>
      <c r="L66" s="233">
        <v>21</v>
      </c>
      <c r="M66" s="233">
        <f>G66*(1+L66/100)</f>
        <v>0</v>
      </c>
      <c r="N66" s="223">
        <v>0</v>
      </c>
      <c r="O66" s="223">
        <f>ROUND(E66*N66,5)</f>
        <v>0</v>
      </c>
      <c r="P66" s="223">
        <v>0</v>
      </c>
      <c r="Q66" s="223">
        <f>ROUND(E66*P66,5)</f>
        <v>0</v>
      </c>
      <c r="R66" s="223"/>
      <c r="S66" s="223"/>
      <c r="T66" s="224">
        <v>0</v>
      </c>
      <c r="U66" s="223">
        <f>ROUND(E66*T66,2)</f>
        <v>0</v>
      </c>
      <c r="V66" s="213"/>
      <c r="W66" s="213"/>
      <c r="X66" s="213"/>
      <c r="Y66" s="213"/>
      <c r="Z66" s="213"/>
      <c r="AA66" s="213"/>
      <c r="AB66" s="213"/>
      <c r="AC66" s="213"/>
      <c r="AD66" s="213"/>
      <c r="AE66" s="213" t="s">
        <v>139</v>
      </c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x14ac:dyDescent="0.2">
      <c r="A67" s="215" t="s">
        <v>134</v>
      </c>
      <c r="B67" s="221" t="s">
        <v>83</v>
      </c>
      <c r="C67" s="267" t="s">
        <v>84</v>
      </c>
      <c r="D67" s="226"/>
      <c r="E67" s="231"/>
      <c r="F67" s="234"/>
      <c r="G67" s="234">
        <f>SUMIF(AE68:AE71,"&lt;&gt;NOR",G68:G71)</f>
        <v>0</v>
      </c>
      <c r="H67" s="234"/>
      <c r="I67" s="234">
        <f>SUM(I68:I71)</f>
        <v>0</v>
      </c>
      <c r="J67" s="234"/>
      <c r="K67" s="234">
        <f>SUM(K68:K71)</f>
        <v>0</v>
      </c>
      <c r="L67" s="234"/>
      <c r="M67" s="234">
        <f>SUM(M68:M71)</f>
        <v>0</v>
      </c>
      <c r="N67" s="227"/>
      <c r="O67" s="227">
        <f>SUM(O68:O71)</f>
        <v>6.4399999999999999E-2</v>
      </c>
      <c r="P67" s="227"/>
      <c r="Q67" s="227">
        <f>SUM(Q68:Q71)</f>
        <v>0</v>
      </c>
      <c r="R67" s="227"/>
      <c r="S67" s="227"/>
      <c r="T67" s="228"/>
      <c r="U67" s="227">
        <f>SUM(U68:U71)</f>
        <v>49.55</v>
      </c>
      <c r="AE67" t="s">
        <v>135</v>
      </c>
    </row>
    <row r="68" spans="1:60" outlineLevel="1" x14ac:dyDescent="0.2">
      <c r="A68" s="214">
        <v>30</v>
      </c>
      <c r="B68" s="220" t="s">
        <v>220</v>
      </c>
      <c r="C68" s="265" t="s">
        <v>221</v>
      </c>
      <c r="D68" s="222" t="s">
        <v>203</v>
      </c>
      <c r="E68" s="229">
        <v>30</v>
      </c>
      <c r="F68" s="232">
        <f>H68+J68</f>
        <v>0</v>
      </c>
      <c r="G68" s="233">
        <f>ROUND(E68*F68,2)</f>
        <v>0</v>
      </c>
      <c r="H68" s="233"/>
      <c r="I68" s="233">
        <f>ROUND(E68*H68,2)</f>
        <v>0</v>
      </c>
      <c r="J68" s="233"/>
      <c r="K68" s="233">
        <f>ROUND(E68*J68,2)</f>
        <v>0</v>
      </c>
      <c r="L68" s="233">
        <v>21</v>
      </c>
      <c r="M68" s="233">
        <f>G68*(1+L68/100)</f>
        <v>0</v>
      </c>
      <c r="N68" s="223">
        <v>1.5200000000000001E-3</v>
      </c>
      <c r="O68" s="223">
        <f>ROUND(E68*N68,5)</f>
        <v>4.5600000000000002E-2</v>
      </c>
      <c r="P68" s="223">
        <v>0</v>
      </c>
      <c r="Q68" s="223">
        <f>ROUND(E68*P68,5)</f>
        <v>0</v>
      </c>
      <c r="R68" s="223"/>
      <c r="S68" s="223"/>
      <c r="T68" s="224">
        <v>1.173</v>
      </c>
      <c r="U68" s="223">
        <f>ROUND(E68*T68,2)</f>
        <v>35.19</v>
      </c>
      <c r="V68" s="213"/>
      <c r="W68" s="213"/>
      <c r="X68" s="213"/>
      <c r="Y68" s="213"/>
      <c r="Z68" s="213"/>
      <c r="AA68" s="213"/>
      <c r="AB68" s="213"/>
      <c r="AC68" s="213"/>
      <c r="AD68" s="213"/>
      <c r="AE68" s="213" t="s">
        <v>139</v>
      </c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14">
        <v>31</v>
      </c>
      <c r="B69" s="220" t="s">
        <v>222</v>
      </c>
      <c r="C69" s="265" t="s">
        <v>223</v>
      </c>
      <c r="D69" s="222" t="s">
        <v>203</v>
      </c>
      <c r="E69" s="229">
        <v>40</v>
      </c>
      <c r="F69" s="232">
        <f>H69+J69</f>
        <v>0</v>
      </c>
      <c r="G69" s="233">
        <f>ROUND(E69*F69,2)</f>
        <v>0</v>
      </c>
      <c r="H69" s="233"/>
      <c r="I69" s="233">
        <f>ROUND(E69*H69,2)</f>
        <v>0</v>
      </c>
      <c r="J69" s="233"/>
      <c r="K69" s="233">
        <f>ROUND(E69*J69,2)</f>
        <v>0</v>
      </c>
      <c r="L69" s="233">
        <v>21</v>
      </c>
      <c r="M69" s="233">
        <f>G69*(1+L69/100)</f>
        <v>0</v>
      </c>
      <c r="N69" s="223">
        <v>4.6999999999999999E-4</v>
      </c>
      <c r="O69" s="223">
        <f>ROUND(E69*N69,5)</f>
        <v>1.8800000000000001E-2</v>
      </c>
      <c r="P69" s="223">
        <v>0</v>
      </c>
      <c r="Q69" s="223">
        <f>ROUND(E69*P69,5)</f>
        <v>0</v>
      </c>
      <c r="R69" s="223"/>
      <c r="S69" s="223"/>
      <c r="T69" s="224">
        <v>0.35899999999999999</v>
      </c>
      <c r="U69" s="223">
        <f>ROUND(E69*T69,2)</f>
        <v>14.36</v>
      </c>
      <c r="V69" s="213"/>
      <c r="W69" s="213"/>
      <c r="X69" s="213"/>
      <c r="Y69" s="213"/>
      <c r="Z69" s="213"/>
      <c r="AA69" s="213"/>
      <c r="AB69" s="213"/>
      <c r="AC69" s="213"/>
      <c r="AD69" s="213"/>
      <c r="AE69" s="213" t="s">
        <v>139</v>
      </c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ht="22.5" outlineLevel="1" x14ac:dyDescent="0.2">
      <c r="A70" s="214">
        <v>32</v>
      </c>
      <c r="B70" s="220" t="s">
        <v>224</v>
      </c>
      <c r="C70" s="265" t="s">
        <v>225</v>
      </c>
      <c r="D70" s="222" t="s">
        <v>158</v>
      </c>
      <c r="E70" s="229">
        <v>1</v>
      </c>
      <c r="F70" s="232">
        <f>H70+J70</f>
        <v>0</v>
      </c>
      <c r="G70" s="233">
        <f>ROUND(E70*F70,2)</f>
        <v>0</v>
      </c>
      <c r="H70" s="233"/>
      <c r="I70" s="233">
        <f>ROUND(E70*H70,2)</f>
        <v>0</v>
      </c>
      <c r="J70" s="233"/>
      <c r="K70" s="233">
        <f>ROUND(E70*J70,2)</f>
        <v>0</v>
      </c>
      <c r="L70" s="233">
        <v>21</v>
      </c>
      <c r="M70" s="233">
        <f>G70*(1+L70/100)</f>
        <v>0</v>
      </c>
      <c r="N70" s="223">
        <v>0</v>
      </c>
      <c r="O70" s="223">
        <f>ROUND(E70*N70,5)</f>
        <v>0</v>
      </c>
      <c r="P70" s="223">
        <v>0</v>
      </c>
      <c r="Q70" s="223">
        <f>ROUND(E70*P70,5)</f>
        <v>0</v>
      </c>
      <c r="R70" s="223"/>
      <c r="S70" s="223"/>
      <c r="T70" s="224">
        <v>0</v>
      </c>
      <c r="U70" s="223">
        <f>ROUND(E70*T70,2)</f>
        <v>0</v>
      </c>
      <c r="V70" s="213"/>
      <c r="W70" s="213"/>
      <c r="X70" s="213"/>
      <c r="Y70" s="213"/>
      <c r="Z70" s="213"/>
      <c r="AA70" s="213"/>
      <c r="AB70" s="213"/>
      <c r="AC70" s="213"/>
      <c r="AD70" s="213"/>
      <c r="AE70" s="213" t="s">
        <v>139</v>
      </c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14">
        <v>33</v>
      </c>
      <c r="B71" s="220" t="s">
        <v>226</v>
      </c>
      <c r="C71" s="265" t="s">
        <v>227</v>
      </c>
      <c r="D71" s="222" t="s">
        <v>0</v>
      </c>
      <c r="E71" s="229">
        <v>646.20000000000005</v>
      </c>
      <c r="F71" s="232">
        <f>H71+J71</f>
        <v>0</v>
      </c>
      <c r="G71" s="233">
        <f>ROUND(E71*F71,2)</f>
        <v>0</v>
      </c>
      <c r="H71" s="233"/>
      <c r="I71" s="233">
        <f>ROUND(E71*H71,2)</f>
        <v>0</v>
      </c>
      <c r="J71" s="233"/>
      <c r="K71" s="233">
        <f>ROUND(E71*J71,2)</f>
        <v>0</v>
      </c>
      <c r="L71" s="233">
        <v>21</v>
      </c>
      <c r="M71" s="233">
        <f>G71*(1+L71/100)</f>
        <v>0</v>
      </c>
      <c r="N71" s="223">
        <v>0</v>
      </c>
      <c r="O71" s="223">
        <f>ROUND(E71*N71,5)</f>
        <v>0</v>
      </c>
      <c r="P71" s="223">
        <v>0</v>
      </c>
      <c r="Q71" s="223">
        <f>ROUND(E71*P71,5)</f>
        <v>0</v>
      </c>
      <c r="R71" s="223"/>
      <c r="S71" s="223"/>
      <c r="T71" s="224">
        <v>0</v>
      </c>
      <c r="U71" s="223">
        <f>ROUND(E71*T71,2)</f>
        <v>0</v>
      </c>
      <c r="V71" s="213"/>
      <c r="W71" s="213"/>
      <c r="X71" s="213"/>
      <c r="Y71" s="213"/>
      <c r="Z71" s="213"/>
      <c r="AA71" s="213"/>
      <c r="AB71" s="213"/>
      <c r="AC71" s="213"/>
      <c r="AD71" s="213"/>
      <c r="AE71" s="213" t="s">
        <v>139</v>
      </c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x14ac:dyDescent="0.2">
      <c r="A72" s="215" t="s">
        <v>134</v>
      </c>
      <c r="B72" s="221" t="s">
        <v>85</v>
      </c>
      <c r="C72" s="267" t="s">
        <v>86</v>
      </c>
      <c r="D72" s="226"/>
      <c r="E72" s="231"/>
      <c r="F72" s="234"/>
      <c r="G72" s="234">
        <f>SUMIF(AE73:AE76,"&lt;&gt;NOR",G73:G76)</f>
        <v>0</v>
      </c>
      <c r="H72" s="234"/>
      <c r="I72" s="234">
        <f>SUM(I73:I76)</f>
        <v>0</v>
      </c>
      <c r="J72" s="234"/>
      <c r="K72" s="234">
        <f>SUM(K73:K76)</f>
        <v>0</v>
      </c>
      <c r="L72" s="234"/>
      <c r="M72" s="234">
        <f>SUM(M73:M76)</f>
        <v>0</v>
      </c>
      <c r="N72" s="227"/>
      <c r="O72" s="227">
        <f>SUM(O73:O76)</f>
        <v>0.2104</v>
      </c>
      <c r="P72" s="227"/>
      <c r="Q72" s="227">
        <f>SUM(Q73:Q76)</f>
        <v>0</v>
      </c>
      <c r="R72" s="227"/>
      <c r="S72" s="227"/>
      <c r="T72" s="228"/>
      <c r="U72" s="227">
        <f>SUM(U73:U76)</f>
        <v>30.53</v>
      </c>
      <c r="AE72" t="s">
        <v>135</v>
      </c>
    </row>
    <row r="73" spans="1:60" ht="22.5" outlineLevel="1" x14ac:dyDescent="0.2">
      <c r="A73" s="214">
        <v>34</v>
      </c>
      <c r="B73" s="220" t="s">
        <v>228</v>
      </c>
      <c r="C73" s="265" t="s">
        <v>229</v>
      </c>
      <c r="D73" s="222" t="s">
        <v>203</v>
      </c>
      <c r="E73" s="229">
        <v>40</v>
      </c>
      <c r="F73" s="232">
        <f>H73+J73</f>
        <v>0</v>
      </c>
      <c r="G73" s="233">
        <f>ROUND(E73*F73,2)</f>
        <v>0</v>
      </c>
      <c r="H73" s="233"/>
      <c r="I73" s="233">
        <f>ROUND(E73*H73,2)</f>
        <v>0</v>
      </c>
      <c r="J73" s="233"/>
      <c r="K73" s="233">
        <f>ROUND(E73*J73,2)</f>
        <v>0</v>
      </c>
      <c r="L73" s="233">
        <v>21</v>
      </c>
      <c r="M73" s="233">
        <f>G73*(1+L73/100)</f>
        <v>0</v>
      </c>
      <c r="N73" s="223">
        <v>5.1799999999999997E-3</v>
      </c>
      <c r="O73" s="223">
        <f>ROUND(E73*N73,5)</f>
        <v>0.2072</v>
      </c>
      <c r="P73" s="223">
        <v>0</v>
      </c>
      <c r="Q73" s="223">
        <f>ROUND(E73*P73,5)</f>
        <v>0</v>
      </c>
      <c r="R73" s="223"/>
      <c r="S73" s="223"/>
      <c r="T73" s="224">
        <v>0.63429999999999997</v>
      </c>
      <c r="U73" s="223">
        <f>ROUND(E73*T73,2)</f>
        <v>25.37</v>
      </c>
      <c r="V73" s="213"/>
      <c r="W73" s="213"/>
      <c r="X73" s="213"/>
      <c r="Y73" s="213"/>
      <c r="Z73" s="213"/>
      <c r="AA73" s="213"/>
      <c r="AB73" s="213"/>
      <c r="AC73" s="213"/>
      <c r="AD73" s="213"/>
      <c r="AE73" s="213" t="s">
        <v>139</v>
      </c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ht="22.5" outlineLevel="1" x14ac:dyDescent="0.2">
      <c r="A74" s="214">
        <v>35</v>
      </c>
      <c r="B74" s="220" t="s">
        <v>230</v>
      </c>
      <c r="C74" s="265" t="s">
        <v>231</v>
      </c>
      <c r="D74" s="222" t="s">
        <v>203</v>
      </c>
      <c r="E74" s="229">
        <v>40</v>
      </c>
      <c r="F74" s="232">
        <f>H74+J74</f>
        <v>0</v>
      </c>
      <c r="G74" s="233">
        <f>ROUND(E74*F74,2)</f>
        <v>0</v>
      </c>
      <c r="H74" s="233"/>
      <c r="I74" s="233">
        <f>ROUND(E74*H74,2)</f>
        <v>0</v>
      </c>
      <c r="J74" s="233"/>
      <c r="K74" s="233">
        <f>ROUND(E74*J74,2)</f>
        <v>0</v>
      </c>
      <c r="L74" s="233">
        <v>21</v>
      </c>
      <c r="M74" s="233">
        <f>G74*(1+L74/100)</f>
        <v>0</v>
      </c>
      <c r="N74" s="223">
        <v>8.0000000000000007E-5</v>
      </c>
      <c r="O74" s="223">
        <f>ROUND(E74*N74,5)</f>
        <v>3.2000000000000002E-3</v>
      </c>
      <c r="P74" s="223">
        <v>0</v>
      </c>
      <c r="Q74" s="223">
        <f>ROUND(E74*P74,5)</f>
        <v>0</v>
      </c>
      <c r="R74" s="223"/>
      <c r="S74" s="223"/>
      <c r="T74" s="224">
        <v>0.129</v>
      </c>
      <c r="U74" s="223">
        <f>ROUND(E74*T74,2)</f>
        <v>5.16</v>
      </c>
      <c r="V74" s="213"/>
      <c r="W74" s="213"/>
      <c r="X74" s="213"/>
      <c r="Y74" s="213"/>
      <c r="Z74" s="213"/>
      <c r="AA74" s="213"/>
      <c r="AB74" s="213"/>
      <c r="AC74" s="213"/>
      <c r="AD74" s="213"/>
      <c r="AE74" s="213" t="s">
        <v>139</v>
      </c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ht="22.5" outlineLevel="1" x14ac:dyDescent="0.2">
      <c r="A75" s="214">
        <v>36</v>
      </c>
      <c r="B75" s="220" t="s">
        <v>232</v>
      </c>
      <c r="C75" s="265" t="s">
        <v>233</v>
      </c>
      <c r="D75" s="222" t="s">
        <v>158</v>
      </c>
      <c r="E75" s="229">
        <v>1</v>
      </c>
      <c r="F75" s="232">
        <f>H75+J75</f>
        <v>0</v>
      </c>
      <c r="G75" s="233">
        <f>ROUND(E75*F75,2)</f>
        <v>0</v>
      </c>
      <c r="H75" s="233"/>
      <c r="I75" s="233">
        <f>ROUND(E75*H75,2)</f>
        <v>0</v>
      </c>
      <c r="J75" s="233"/>
      <c r="K75" s="233">
        <f>ROUND(E75*J75,2)</f>
        <v>0</v>
      </c>
      <c r="L75" s="233">
        <v>21</v>
      </c>
      <c r="M75" s="233">
        <f>G75*(1+L75/100)</f>
        <v>0</v>
      </c>
      <c r="N75" s="223">
        <v>0</v>
      </c>
      <c r="O75" s="223">
        <f>ROUND(E75*N75,5)</f>
        <v>0</v>
      </c>
      <c r="P75" s="223">
        <v>0</v>
      </c>
      <c r="Q75" s="223">
        <f>ROUND(E75*P75,5)</f>
        <v>0</v>
      </c>
      <c r="R75" s="223"/>
      <c r="S75" s="223"/>
      <c r="T75" s="224">
        <v>0</v>
      </c>
      <c r="U75" s="223">
        <f>ROUND(E75*T75,2)</f>
        <v>0</v>
      </c>
      <c r="V75" s="213"/>
      <c r="W75" s="213"/>
      <c r="X75" s="213"/>
      <c r="Y75" s="213"/>
      <c r="Z75" s="213"/>
      <c r="AA75" s="213"/>
      <c r="AB75" s="213"/>
      <c r="AC75" s="213"/>
      <c r="AD75" s="213"/>
      <c r="AE75" s="213" t="s">
        <v>139</v>
      </c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">
      <c r="A76" s="214">
        <v>37</v>
      </c>
      <c r="B76" s="220" t="s">
        <v>234</v>
      </c>
      <c r="C76" s="265" t="s">
        <v>235</v>
      </c>
      <c r="D76" s="222" t="s">
        <v>0</v>
      </c>
      <c r="E76" s="229">
        <v>481.92</v>
      </c>
      <c r="F76" s="232">
        <f>H76+J76</f>
        <v>0</v>
      </c>
      <c r="G76" s="233">
        <f>ROUND(E76*F76,2)</f>
        <v>0</v>
      </c>
      <c r="H76" s="233"/>
      <c r="I76" s="233">
        <f>ROUND(E76*H76,2)</f>
        <v>0</v>
      </c>
      <c r="J76" s="233"/>
      <c r="K76" s="233">
        <f>ROUND(E76*J76,2)</f>
        <v>0</v>
      </c>
      <c r="L76" s="233">
        <v>21</v>
      </c>
      <c r="M76" s="233">
        <f>G76*(1+L76/100)</f>
        <v>0</v>
      </c>
      <c r="N76" s="223">
        <v>0</v>
      </c>
      <c r="O76" s="223">
        <f>ROUND(E76*N76,5)</f>
        <v>0</v>
      </c>
      <c r="P76" s="223">
        <v>0</v>
      </c>
      <c r="Q76" s="223">
        <f>ROUND(E76*P76,5)</f>
        <v>0</v>
      </c>
      <c r="R76" s="223"/>
      <c r="S76" s="223"/>
      <c r="T76" s="224">
        <v>0</v>
      </c>
      <c r="U76" s="223">
        <f>ROUND(E76*T76,2)</f>
        <v>0</v>
      </c>
      <c r="V76" s="213"/>
      <c r="W76" s="213"/>
      <c r="X76" s="213"/>
      <c r="Y76" s="213"/>
      <c r="Z76" s="213"/>
      <c r="AA76" s="213"/>
      <c r="AB76" s="213"/>
      <c r="AC76" s="213"/>
      <c r="AD76" s="213"/>
      <c r="AE76" s="213" t="s">
        <v>139</v>
      </c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x14ac:dyDescent="0.2">
      <c r="A77" s="215" t="s">
        <v>134</v>
      </c>
      <c r="B77" s="221" t="s">
        <v>87</v>
      </c>
      <c r="C77" s="267" t="s">
        <v>88</v>
      </c>
      <c r="D77" s="226"/>
      <c r="E77" s="231"/>
      <c r="F77" s="234"/>
      <c r="G77" s="234">
        <f>SUMIF(AE78:AE87,"&lt;&gt;NOR",G78:G87)</f>
        <v>0</v>
      </c>
      <c r="H77" s="234"/>
      <c r="I77" s="234">
        <f>SUM(I78:I87)</f>
        <v>0</v>
      </c>
      <c r="J77" s="234"/>
      <c r="K77" s="234">
        <f>SUM(K78:K87)</f>
        <v>0</v>
      </c>
      <c r="L77" s="234"/>
      <c r="M77" s="234">
        <f>SUM(M78:M87)</f>
        <v>0</v>
      </c>
      <c r="N77" s="227"/>
      <c r="O77" s="227">
        <f>SUM(O78:O87)</f>
        <v>1.307E-2</v>
      </c>
      <c r="P77" s="227"/>
      <c r="Q77" s="227">
        <f>SUM(Q78:Q87)</f>
        <v>0</v>
      </c>
      <c r="R77" s="227"/>
      <c r="S77" s="227"/>
      <c r="T77" s="228"/>
      <c r="U77" s="227">
        <f>SUM(U78:U87)</f>
        <v>7.4</v>
      </c>
      <c r="AE77" t="s">
        <v>135</v>
      </c>
    </row>
    <row r="78" spans="1:60" outlineLevel="1" x14ac:dyDescent="0.2">
      <c r="A78" s="214">
        <v>38</v>
      </c>
      <c r="B78" s="220" t="s">
        <v>236</v>
      </c>
      <c r="C78" s="265" t="s">
        <v>237</v>
      </c>
      <c r="D78" s="222" t="s">
        <v>180</v>
      </c>
      <c r="E78" s="229">
        <v>1</v>
      </c>
      <c r="F78" s="232">
        <f>H78+J78</f>
        <v>0</v>
      </c>
      <c r="G78" s="233">
        <f>ROUND(E78*F78,2)</f>
        <v>0</v>
      </c>
      <c r="H78" s="233"/>
      <c r="I78" s="233">
        <f>ROUND(E78*H78,2)</f>
        <v>0</v>
      </c>
      <c r="J78" s="233"/>
      <c r="K78" s="233">
        <f>ROUND(E78*J78,2)</f>
        <v>0</v>
      </c>
      <c r="L78" s="233">
        <v>21</v>
      </c>
      <c r="M78" s="233">
        <f>G78*(1+L78/100)</f>
        <v>0</v>
      </c>
      <c r="N78" s="223">
        <v>3.1800000000000001E-3</v>
      </c>
      <c r="O78" s="223">
        <f>ROUND(E78*N78,5)</f>
        <v>3.1800000000000001E-3</v>
      </c>
      <c r="P78" s="223">
        <v>0</v>
      </c>
      <c r="Q78" s="223">
        <f>ROUND(E78*P78,5)</f>
        <v>0</v>
      </c>
      <c r="R78" s="223"/>
      <c r="S78" s="223"/>
      <c r="T78" s="224">
        <v>2.5339</v>
      </c>
      <c r="U78" s="223">
        <f>ROUND(E78*T78,2)</f>
        <v>2.5299999999999998</v>
      </c>
      <c r="V78" s="213"/>
      <c r="W78" s="213"/>
      <c r="X78" s="213"/>
      <c r="Y78" s="213"/>
      <c r="Z78" s="213"/>
      <c r="AA78" s="213"/>
      <c r="AB78" s="213"/>
      <c r="AC78" s="213"/>
      <c r="AD78" s="213"/>
      <c r="AE78" s="213" t="s">
        <v>154</v>
      </c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14">
        <v>39</v>
      </c>
      <c r="B79" s="220" t="s">
        <v>238</v>
      </c>
      <c r="C79" s="265" t="s">
        <v>239</v>
      </c>
      <c r="D79" s="222" t="s">
        <v>180</v>
      </c>
      <c r="E79" s="229">
        <v>1</v>
      </c>
      <c r="F79" s="232">
        <f>H79+J79</f>
        <v>0</v>
      </c>
      <c r="G79" s="233">
        <f>ROUND(E79*F79,2)</f>
        <v>0</v>
      </c>
      <c r="H79" s="233"/>
      <c r="I79" s="233">
        <f>ROUND(E79*H79,2)</f>
        <v>0</v>
      </c>
      <c r="J79" s="233"/>
      <c r="K79" s="233">
        <f>ROUND(E79*J79,2)</f>
        <v>0</v>
      </c>
      <c r="L79" s="233">
        <v>21</v>
      </c>
      <c r="M79" s="233">
        <f>G79*(1+L79/100)</f>
        <v>0</v>
      </c>
      <c r="N79" s="223">
        <v>0</v>
      </c>
      <c r="O79" s="223">
        <f>ROUND(E79*N79,5)</f>
        <v>0</v>
      </c>
      <c r="P79" s="223">
        <v>0</v>
      </c>
      <c r="Q79" s="223">
        <f>ROUND(E79*P79,5)</f>
        <v>0</v>
      </c>
      <c r="R79" s="223"/>
      <c r="S79" s="223"/>
      <c r="T79" s="224">
        <v>0</v>
      </c>
      <c r="U79" s="223">
        <f>ROUND(E79*T79,2)</f>
        <v>0</v>
      </c>
      <c r="V79" s="213"/>
      <c r="W79" s="213"/>
      <c r="X79" s="213"/>
      <c r="Y79" s="213"/>
      <c r="Z79" s="213"/>
      <c r="AA79" s="213"/>
      <c r="AB79" s="213"/>
      <c r="AC79" s="213"/>
      <c r="AD79" s="213"/>
      <c r="AE79" s="213" t="s">
        <v>139</v>
      </c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14">
        <v>40</v>
      </c>
      <c r="B80" s="220" t="s">
        <v>240</v>
      </c>
      <c r="C80" s="265" t="s">
        <v>241</v>
      </c>
      <c r="D80" s="222" t="s">
        <v>180</v>
      </c>
      <c r="E80" s="229">
        <v>1</v>
      </c>
      <c r="F80" s="232">
        <f>H80+J80</f>
        <v>0</v>
      </c>
      <c r="G80" s="233">
        <f>ROUND(E80*F80,2)</f>
        <v>0</v>
      </c>
      <c r="H80" s="233"/>
      <c r="I80" s="233">
        <f>ROUND(E80*H80,2)</f>
        <v>0</v>
      </c>
      <c r="J80" s="233"/>
      <c r="K80" s="233">
        <f>ROUND(E80*J80,2)</f>
        <v>0</v>
      </c>
      <c r="L80" s="233">
        <v>21</v>
      </c>
      <c r="M80" s="233">
        <f>G80*(1+L80/100)</f>
        <v>0</v>
      </c>
      <c r="N80" s="223">
        <v>1.41E-3</v>
      </c>
      <c r="O80" s="223">
        <f>ROUND(E80*N80,5)</f>
        <v>1.41E-3</v>
      </c>
      <c r="P80" s="223">
        <v>0</v>
      </c>
      <c r="Q80" s="223">
        <f>ROUND(E80*P80,5)</f>
        <v>0</v>
      </c>
      <c r="R80" s="223"/>
      <c r="S80" s="223"/>
      <c r="T80" s="224">
        <v>2.46922</v>
      </c>
      <c r="U80" s="223">
        <f>ROUND(E80*T80,2)</f>
        <v>2.4700000000000002</v>
      </c>
      <c r="V80" s="213"/>
      <c r="W80" s="213"/>
      <c r="X80" s="213"/>
      <c r="Y80" s="213"/>
      <c r="Z80" s="213"/>
      <c r="AA80" s="213"/>
      <c r="AB80" s="213"/>
      <c r="AC80" s="213"/>
      <c r="AD80" s="213"/>
      <c r="AE80" s="213" t="s">
        <v>154</v>
      </c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">
      <c r="A81" s="214">
        <v>41</v>
      </c>
      <c r="B81" s="220" t="s">
        <v>242</v>
      </c>
      <c r="C81" s="265" t="s">
        <v>243</v>
      </c>
      <c r="D81" s="222" t="s">
        <v>180</v>
      </c>
      <c r="E81" s="229">
        <v>1</v>
      </c>
      <c r="F81" s="232">
        <f>H81+J81</f>
        <v>0</v>
      </c>
      <c r="G81" s="233">
        <f>ROUND(E81*F81,2)</f>
        <v>0</v>
      </c>
      <c r="H81" s="233"/>
      <c r="I81" s="233">
        <f>ROUND(E81*H81,2)</f>
        <v>0</v>
      </c>
      <c r="J81" s="233"/>
      <c r="K81" s="233">
        <f>ROUND(E81*J81,2)</f>
        <v>0</v>
      </c>
      <c r="L81" s="233">
        <v>21</v>
      </c>
      <c r="M81" s="233">
        <f>G81*(1+L81/100)</f>
        <v>0</v>
      </c>
      <c r="N81" s="223">
        <v>0</v>
      </c>
      <c r="O81" s="223">
        <f>ROUND(E81*N81,5)</f>
        <v>0</v>
      </c>
      <c r="P81" s="223">
        <v>0</v>
      </c>
      <c r="Q81" s="223">
        <f>ROUND(E81*P81,5)</f>
        <v>0</v>
      </c>
      <c r="R81" s="223"/>
      <c r="S81" s="223"/>
      <c r="T81" s="224">
        <v>0</v>
      </c>
      <c r="U81" s="223">
        <f>ROUND(E81*T81,2)</f>
        <v>0</v>
      </c>
      <c r="V81" s="213"/>
      <c r="W81" s="213"/>
      <c r="X81" s="213"/>
      <c r="Y81" s="213"/>
      <c r="Z81" s="213"/>
      <c r="AA81" s="213"/>
      <c r="AB81" s="213"/>
      <c r="AC81" s="213"/>
      <c r="AD81" s="213"/>
      <c r="AE81" s="213" t="s">
        <v>139</v>
      </c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">
      <c r="A82" s="214">
        <v>42</v>
      </c>
      <c r="B82" s="220" t="s">
        <v>244</v>
      </c>
      <c r="C82" s="265" t="s">
        <v>245</v>
      </c>
      <c r="D82" s="222" t="s">
        <v>180</v>
      </c>
      <c r="E82" s="229">
        <v>1</v>
      </c>
      <c r="F82" s="232">
        <f>H82+J82</f>
        <v>0</v>
      </c>
      <c r="G82" s="233">
        <f>ROUND(E82*F82,2)</f>
        <v>0</v>
      </c>
      <c r="H82" s="233"/>
      <c r="I82" s="233">
        <f>ROUND(E82*H82,2)</f>
        <v>0</v>
      </c>
      <c r="J82" s="233"/>
      <c r="K82" s="233">
        <f>ROUND(E82*J82,2)</f>
        <v>0</v>
      </c>
      <c r="L82" s="233">
        <v>21</v>
      </c>
      <c r="M82" s="233">
        <f>G82*(1+L82/100)</f>
        <v>0</v>
      </c>
      <c r="N82" s="223">
        <v>1.8000000000000001E-4</v>
      </c>
      <c r="O82" s="223">
        <f>ROUND(E82*N82,5)</f>
        <v>1.8000000000000001E-4</v>
      </c>
      <c r="P82" s="223">
        <v>0</v>
      </c>
      <c r="Q82" s="223">
        <f>ROUND(E82*P82,5)</f>
        <v>0</v>
      </c>
      <c r="R82" s="223"/>
      <c r="S82" s="223"/>
      <c r="T82" s="224">
        <v>0.47599999999999998</v>
      </c>
      <c r="U82" s="223">
        <f>ROUND(E82*T82,2)</f>
        <v>0.48</v>
      </c>
      <c r="V82" s="213"/>
      <c r="W82" s="213"/>
      <c r="X82" s="213"/>
      <c r="Y82" s="213"/>
      <c r="Z82" s="213"/>
      <c r="AA82" s="213"/>
      <c r="AB82" s="213"/>
      <c r="AC82" s="213"/>
      <c r="AD82" s="213"/>
      <c r="AE82" s="213" t="s">
        <v>139</v>
      </c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">
      <c r="A83" s="214">
        <v>43</v>
      </c>
      <c r="B83" s="220" t="s">
        <v>246</v>
      </c>
      <c r="C83" s="265" t="s">
        <v>247</v>
      </c>
      <c r="D83" s="222" t="s">
        <v>158</v>
      </c>
      <c r="E83" s="229">
        <v>1</v>
      </c>
      <c r="F83" s="232">
        <f>H83+J83</f>
        <v>0</v>
      </c>
      <c r="G83" s="233">
        <f>ROUND(E83*F83,2)</f>
        <v>0</v>
      </c>
      <c r="H83" s="233"/>
      <c r="I83" s="233">
        <f>ROUND(E83*H83,2)</f>
        <v>0</v>
      </c>
      <c r="J83" s="233"/>
      <c r="K83" s="233">
        <f>ROUND(E83*J83,2)</f>
        <v>0</v>
      </c>
      <c r="L83" s="233">
        <v>21</v>
      </c>
      <c r="M83" s="233">
        <f>G83*(1+L83/100)</f>
        <v>0</v>
      </c>
      <c r="N83" s="223">
        <v>0</v>
      </c>
      <c r="O83" s="223">
        <f>ROUND(E83*N83,5)</f>
        <v>0</v>
      </c>
      <c r="P83" s="223">
        <v>0</v>
      </c>
      <c r="Q83" s="223">
        <f>ROUND(E83*P83,5)</f>
        <v>0</v>
      </c>
      <c r="R83" s="223"/>
      <c r="S83" s="223"/>
      <c r="T83" s="224">
        <v>0</v>
      </c>
      <c r="U83" s="223">
        <f>ROUND(E83*T83,2)</f>
        <v>0</v>
      </c>
      <c r="V83" s="213"/>
      <c r="W83" s="213"/>
      <c r="X83" s="213"/>
      <c r="Y83" s="213"/>
      <c r="Z83" s="213"/>
      <c r="AA83" s="213"/>
      <c r="AB83" s="213"/>
      <c r="AC83" s="213"/>
      <c r="AD83" s="213"/>
      <c r="AE83" s="213" t="s">
        <v>139</v>
      </c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">
      <c r="A84" s="214">
        <v>44</v>
      </c>
      <c r="B84" s="220" t="s">
        <v>248</v>
      </c>
      <c r="C84" s="265" t="s">
        <v>249</v>
      </c>
      <c r="D84" s="222" t="s">
        <v>180</v>
      </c>
      <c r="E84" s="229">
        <v>1</v>
      </c>
      <c r="F84" s="232">
        <f>H84+J84</f>
        <v>0</v>
      </c>
      <c r="G84" s="233">
        <f>ROUND(E84*F84,2)</f>
        <v>0</v>
      </c>
      <c r="H84" s="233"/>
      <c r="I84" s="233">
        <f>ROUND(E84*H84,2)</f>
        <v>0</v>
      </c>
      <c r="J84" s="233"/>
      <c r="K84" s="233">
        <f>ROUND(E84*J84,2)</f>
        <v>0</v>
      </c>
      <c r="L84" s="233">
        <v>21</v>
      </c>
      <c r="M84" s="233">
        <f>G84*(1+L84/100)</f>
        <v>0</v>
      </c>
      <c r="N84" s="223">
        <v>8.3000000000000001E-3</v>
      </c>
      <c r="O84" s="223">
        <f>ROUND(E84*N84,5)</f>
        <v>8.3000000000000001E-3</v>
      </c>
      <c r="P84" s="223">
        <v>0</v>
      </c>
      <c r="Q84" s="223">
        <f>ROUND(E84*P84,5)</f>
        <v>0</v>
      </c>
      <c r="R84" s="223"/>
      <c r="S84" s="223"/>
      <c r="T84" s="224">
        <v>1.9204600000000001</v>
      </c>
      <c r="U84" s="223">
        <f>ROUND(E84*T84,2)</f>
        <v>1.92</v>
      </c>
      <c r="V84" s="213"/>
      <c r="W84" s="213"/>
      <c r="X84" s="213"/>
      <c r="Y84" s="213"/>
      <c r="Z84" s="213"/>
      <c r="AA84" s="213"/>
      <c r="AB84" s="213"/>
      <c r="AC84" s="213"/>
      <c r="AD84" s="213"/>
      <c r="AE84" s="213" t="s">
        <v>154</v>
      </c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">
      <c r="A85" s="214">
        <v>45</v>
      </c>
      <c r="B85" s="220" t="s">
        <v>250</v>
      </c>
      <c r="C85" s="265" t="s">
        <v>251</v>
      </c>
      <c r="D85" s="222" t="s">
        <v>158</v>
      </c>
      <c r="E85" s="229">
        <v>1</v>
      </c>
      <c r="F85" s="232">
        <f>H85+J85</f>
        <v>0</v>
      </c>
      <c r="G85" s="233">
        <f>ROUND(E85*F85,2)</f>
        <v>0</v>
      </c>
      <c r="H85" s="233"/>
      <c r="I85" s="233">
        <f>ROUND(E85*H85,2)</f>
        <v>0</v>
      </c>
      <c r="J85" s="233"/>
      <c r="K85" s="233">
        <f>ROUND(E85*J85,2)</f>
        <v>0</v>
      </c>
      <c r="L85" s="233">
        <v>21</v>
      </c>
      <c r="M85" s="233">
        <f>G85*(1+L85/100)</f>
        <v>0</v>
      </c>
      <c r="N85" s="223">
        <v>0</v>
      </c>
      <c r="O85" s="223">
        <f>ROUND(E85*N85,5)</f>
        <v>0</v>
      </c>
      <c r="P85" s="223">
        <v>0</v>
      </c>
      <c r="Q85" s="223">
        <f>ROUND(E85*P85,5)</f>
        <v>0</v>
      </c>
      <c r="R85" s="223"/>
      <c r="S85" s="223"/>
      <c r="T85" s="224">
        <v>0</v>
      </c>
      <c r="U85" s="223">
        <f>ROUND(E85*T85,2)</f>
        <v>0</v>
      </c>
      <c r="V85" s="213"/>
      <c r="W85" s="213"/>
      <c r="X85" s="213"/>
      <c r="Y85" s="213"/>
      <c r="Z85" s="213"/>
      <c r="AA85" s="213"/>
      <c r="AB85" s="213"/>
      <c r="AC85" s="213"/>
      <c r="AD85" s="213"/>
      <c r="AE85" s="213" t="s">
        <v>139</v>
      </c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ht="22.5" outlineLevel="1" x14ac:dyDescent="0.2">
      <c r="A86" s="214">
        <v>46</v>
      </c>
      <c r="B86" s="220" t="s">
        <v>252</v>
      </c>
      <c r="C86" s="265" t="s">
        <v>253</v>
      </c>
      <c r="D86" s="222" t="s">
        <v>180</v>
      </c>
      <c r="E86" s="229">
        <v>1</v>
      </c>
      <c r="F86" s="232">
        <f>H86+J86</f>
        <v>0</v>
      </c>
      <c r="G86" s="233">
        <f>ROUND(E86*F86,2)</f>
        <v>0</v>
      </c>
      <c r="H86" s="233"/>
      <c r="I86" s="233">
        <f>ROUND(E86*H86,2)</f>
        <v>0</v>
      </c>
      <c r="J86" s="233"/>
      <c r="K86" s="233">
        <f>ROUND(E86*J86,2)</f>
        <v>0</v>
      </c>
      <c r="L86" s="233">
        <v>21</v>
      </c>
      <c r="M86" s="233">
        <f>G86*(1+L86/100)</f>
        <v>0</v>
      </c>
      <c r="N86" s="223">
        <v>0</v>
      </c>
      <c r="O86" s="223">
        <f>ROUND(E86*N86,5)</f>
        <v>0</v>
      </c>
      <c r="P86" s="223">
        <v>0</v>
      </c>
      <c r="Q86" s="223">
        <f>ROUND(E86*P86,5)</f>
        <v>0</v>
      </c>
      <c r="R86" s="223"/>
      <c r="S86" s="223"/>
      <c r="T86" s="224">
        <v>0</v>
      </c>
      <c r="U86" s="223">
        <f>ROUND(E86*T86,2)</f>
        <v>0</v>
      </c>
      <c r="V86" s="213"/>
      <c r="W86" s="213"/>
      <c r="X86" s="213"/>
      <c r="Y86" s="213"/>
      <c r="Z86" s="213"/>
      <c r="AA86" s="213"/>
      <c r="AB86" s="213"/>
      <c r="AC86" s="213"/>
      <c r="AD86" s="213"/>
      <c r="AE86" s="213" t="s">
        <v>139</v>
      </c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">
      <c r="A87" s="214">
        <v>47</v>
      </c>
      <c r="B87" s="220" t="s">
        <v>254</v>
      </c>
      <c r="C87" s="265" t="s">
        <v>255</v>
      </c>
      <c r="D87" s="222" t="s">
        <v>0</v>
      </c>
      <c r="E87" s="229">
        <v>383.67500000000001</v>
      </c>
      <c r="F87" s="232">
        <f>H87+J87</f>
        <v>0</v>
      </c>
      <c r="G87" s="233">
        <f>ROUND(E87*F87,2)</f>
        <v>0</v>
      </c>
      <c r="H87" s="233"/>
      <c r="I87" s="233">
        <f>ROUND(E87*H87,2)</f>
        <v>0</v>
      </c>
      <c r="J87" s="233"/>
      <c r="K87" s="233">
        <f>ROUND(E87*J87,2)</f>
        <v>0</v>
      </c>
      <c r="L87" s="233">
        <v>21</v>
      </c>
      <c r="M87" s="233">
        <f>G87*(1+L87/100)</f>
        <v>0</v>
      </c>
      <c r="N87" s="223">
        <v>0</v>
      </c>
      <c r="O87" s="223">
        <f>ROUND(E87*N87,5)</f>
        <v>0</v>
      </c>
      <c r="P87" s="223">
        <v>0</v>
      </c>
      <c r="Q87" s="223">
        <f>ROUND(E87*P87,5)</f>
        <v>0</v>
      </c>
      <c r="R87" s="223"/>
      <c r="S87" s="223"/>
      <c r="T87" s="224">
        <v>0</v>
      </c>
      <c r="U87" s="223">
        <f>ROUND(E87*T87,2)</f>
        <v>0</v>
      </c>
      <c r="V87" s="213"/>
      <c r="W87" s="213"/>
      <c r="X87" s="213"/>
      <c r="Y87" s="213"/>
      <c r="Z87" s="213"/>
      <c r="AA87" s="213"/>
      <c r="AB87" s="213"/>
      <c r="AC87" s="213"/>
      <c r="AD87" s="213"/>
      <c r="AE87" s="213" t="s">
        <v>139</v>
      </c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x14ac:dyDescent="0.2">
      <c r="A88" s="215" t="s">
        <v>134</v>
      </c>
      <c r="B88" s="221" t="s">
        <v>89</v>
      </c>
      <c r="C88" s="267" t="s">
        <v>90</v>
      </c>
      <c r="D88" s="226"/>
      <c r="E88" s="231"/>
      <c r="F88" s="234"/>
      <c r="G88" s="234">
        <f>SUMIF(AE89:AE91,"&lt;&gt;NOR",G89:G91)</f>
        <v>0</v>
      </c>
      <c r="H88" s="234"/>
      <c r="I88" s="234">
        <f>SUM(I89:I91)</f>
        <v>0</v>
      </c>
      <c r="J88" s="234"/>
      <c r="K88" s="234">
        <f>SUM(K89:K91)</f>
        <v>0</v>
      </c>
      <c r="L88" s="234"/>
      <c r="M88" s="234">
        <f>SUM(M89:M91)</f>
        <v>0</v>
      </c>
      <c r="N88" s="227"/>
      <c r="O88" s="227">
        <f>SUM(O89:O91)</f>
        <v>0</v>
      </c>
      <c r="P88" s="227"/>
      <c r="Q88" s="227">
        <f>SUM(Q89:Q91)</f>
        <v>0</v>
      </c>
      <c r="R88" s="227"/>
      <c r="S88" s="227"/>
      <c r="T88" s="228"/>
      <c r="U88" s="227">
        <f>SUM(U89:U91)</f>
        <v>0</v>
      </c>
      <c r="AE88" t="s">
        <v>135</v>
      </c>
    </row>
    <row r="89" spans="1:60" outlineLevel="1" x14ac:dyDescent="0.2">
      <c r="A89" s="214">
        <v>48</v>
      </c>
      <c r="B89" s="220" t="s">
        <v>256</v>
      </c>
      <c r="C89" s="265" t="s">
        <v>257</v>
      </c>
      <c r="D89" s="222" t="s">
        <v>180</v>
      </c>
      <c r="E89" s="229">
        <v>3</v>
      </c>
      <c r="F89" s="232">
        <f>H89+J89</f>
        <v>0</v>
      </c>
      <c r="G89" s="233">
        <f>ROUND(E89*F89,2)</f>
        <v>0</v>
      </c>
      <c r="H89" s="233"/>
      <c r="I89" s="233">
        <f>ROUND(E89*H89,2)</f>
        <v>0</v>
      </c>
      <c r="J89" s="233"/>
      <c r="K89" s="233">
        <f>ROUND(E89*J89,2)</f>
        <v>0</v>
      </c>
      <c r="L89" s="233">
        <v>21</v>
      </c>
      <c r="M89" s="233">
        <f>G89*(1+L89/100)</f>
        <v>0</v>
      </c>
      <c r="N89" s="223">
        <v>0</v>
      </c>
      <c r="O89" s="223">
        <f>ROUND(E89*N89,5)</f>
        <v>0</v>
      </c>
      <c r="P89" s="223">
        <v>0</v>
      </c>
      <c r="Q89" s="223">
        <f>ROUND(E89*P89,5)</f>
        <v>0</v>
      </c>
      <c r="R89" s="223"/>
      <c r="S89" s="223"/>
      <c r="T89" s="224">
        <v>0</v>
      </c>
      <c r="U89" s="223">
        <f>ROUND(E89*T89,2)</f>
        <v>0</v>
      </c>
      <c r="V89" s="213"/>
      <c r="W89" s="213"/>
      <c r="X89" s="213"/>
      <c r="Y89" s="213"/>
      <c r="Z89" s="213"/>
      <c r="AA89" s="213"/>
      <c r="AB89" s="213"/>
      <c r="AC89" s="213"/>
      <c r="AD89" s="213"/>
      <c r="AE89" s="213" t="s">
        <v>139</v>
      </c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ht="22.5" outlineLevel="1" x14ac:dyDescent="0.2">
      <c r="A90" s="214">
        <v>49</v>
      </c>
      <c r="B90" s="220" t="s">
        <v>258</v>
      </c>
      <c r="C90" s="265" t="s">
        <v>259</v>
      </c>
      <c r="D90" s="222" t="s">
        <v>180</v>
      </c>
      <c r="E90" s="229">
        <v>3</v>
      </c>
      <c r="F90" s="232">
        <f>H90+J90</f>
        <v>0</v>
      </c>
      <c r="G90" s="233">
        <f>ROUND(E90*F90,2)</f>
        <v>0</v>
      </c>
      <c r="H90" s="233"/>
      <c r="I90" s="233">
        <f>ROUND(E90*H90,2)</f>
        <v>0</v>
      </c>
      <c r="J90" s="233"/>
      <c r="K90" s="233">
        <f>ROUND(E90*J90,2)</f>
        <v>0</v>
      </c>
      <c r="L90" s="233">
        <v>21</v>
      </c>
      <c r="M90" s="233">
        <f>G90*(1+L90/100)</f>
        <v>0</v>
      </c>
      <c r="N90" s="223">
        <v>0</v>
      </c>
      <c r="O90" s="223">
        <f>ROUND(E90*N90,5)</f>
        <v>0</v>
      </c>
      <c r="P90" s="223">
        <v>0</v>
      </c>
      <c r="Q90" s="223">
        <f>ROUND(E90*P90,5)</f>
        <v>0</v>
      </c>
      <c r="R90" s="223"/>
      <c r="S90" s="223"/>
      <c r="T90" s="224">
        <v>0</v>
      </c>
      <c r="U90" s="223">
        <f>ROUND(E90*T90,2)</f>
        <v>0</v>
      </c>
      <c r="V90" s="213"/>
      <c r="W90" s="213"/>
      <c r="X90" s="213"/>
      <c r="Y90" s="213"/>
      <c r="Z90" s="213"/>
      <c r="AA90" s="213"/>
      <c r="AB90" s="213"/>
      <c r="AC90" s="213"/>
      <c r="AD90" s="213"/>
      <c r="AE90" s="213" t="s">
        <v>139</v>
      </c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">
      <c r="A91" s="214">
        <v>50</v>
      </c>
      <c r="B91" s="220" t="s">
        <v>260</v>
      </c>
      <c r="C91" s="265" t="s">
        <v>261</v>
      </c>
      <c r="D91" s="222" t="s">
        <v>0</v>
      </c>
      <c r="E91" s="229">
        <v>375</v>
      </c>
      <c r="F91" s="232">
        <f>H91+J91</f>
        <v>0</v>
      </c>
      <c r="G91" s="233">
        <f>ROUND(E91*F91,2)</f>
        <v>0</v>
      </c>
      <c r="H91" s="233"/>
      <c r="I91" s="233">
        <f>ROUND(E91*H91,2)</f>
        <v>0</v>
      </c>
      <c r="J91" s="233"/>
      <c r="K91" s="233">
        <f>ROUND(E91*J91,2)</f>
        <v>0</v>
      </c>
      <c r="L91" s="233">
        <v>21</v>
      </c>
      <c r="M91" s="233">
        <f>G91*(1+L91/100)</f>
        <v>0</v>
      </c>
      <c r="N91" s="223">
        <v>0</v>
      </c>
      <c r="O91" s="223">
        <f>ROUND(E91*N91,5)</f>
        <v>0</v>
      </c>
      <c r="P91" s="223">
        <v>0</v>
      </c>
      <c r="Q91" s="223">
        <f>ROUND(E91*P91,5)</f>
        <v>0</v>
      </c>
      <c r="R91" s="223"/>
      <c r="S91" s="223"/>
      <c r="T91" s="224">
        <v>0</v>
      </c>
      <c r="U91" s="223">
        <f>ROUND(E91*T91,2)</f>
        <v>0</v>
      </c>
      <c r="V91" s="213"/>
      <c r="W91" s="213"/>
      <c r="X91" s="213"/>
      <c r="Y91" s="213"/>
      <c r="Z91" s="213"/>
      <c r="AA91" s="213"/>
      <c r="AB91" s="213"/>
      <c r="AC91" s="213"/>
      <c r="AD91" s="213"/>
      <c r="AE91" s="213" t="s">
        <v>139</v>
      </c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x14ac:dyDescent="0.2">
      <c r="A92" s="215" t="s">
        <v>134</v>
      </c>
      <c r="B92" s="221" t="s">
        <v>91</v>
      </c>
      <c r="C92" s="267" t="s">
        <v>92</v>
      </c>
      <c r="D92" s="226"/>
      <c r="E92" s="231"/>
      <c r="F92" s="234"/>
      <c r="G92" s="234">
        <f>SUMIF(AE93:AE118,"&lt;&gt;NOR",G93:G118)</f>
        <v>0</v>
      </c>
      <c r="H92" s="234"/>
      <c r="I92" s="234">
        <f>SUM(I93:I118)</f>
        <v>0</v>
      </c>
      <c r="J92" s="234"/>
      <c r="K92" s="234">
        <f>SUM(K93:K118)</f>
        <v>0</v>
      </c>
      <c r="L92" s="234"/>
      <c r="M92" s="234">
        <f>SUM(M93:M118)</f>
        <v>0</v>
      </c>
      <c r="N92" s="227"/>
      <c r="O92" s="227">
        <f>SUM(O93:O118)</f>
        <v>0.47106999999999999</v>
      </c>
      <c r="P92" s="227"/>
      <c r="Q92" s="227">
        <f>SUM(Q93:Q118)</f>
        <v>0</v>
      </c>
      <c r="R92" s="227"/>
      <c r="S92" s="227"/>
      <c r="T92" s="228"/>
      <c r="U92" s="227">
        <f>SUM(U93:U118)</f>
        <v>15.14</v>
      </c>
      <c r="AE92" t="s">
        <v>135</v>
      </c>
    </row>
    <row r="93" spans="1:60" ht="22.5" outlineLevel="1" x14ac:dyDescent="0.2">
      <c r="A93" s="214">
        <v>51</v>
      </c>
      <c r="B93" s="220" t="s">
        <v>262</v>
      </c>
      <c r="C93" s="265" t="s">
        <v>263</v>
      </c>
      <c r="D93" s="222" t="s">
        <v>180</v>
      </c>
      <c r="E93" s="229">
        <v>1</v>
      </c>
      <c r="F93" s="232">
        <f>H93+J93</f>
        <v>0</v>
      </c>
      <c r="G93" s="233">
        <f>ROUND(E93*F93,2)</f>
        <v>0</v>
      </c>
      <c r="H93" s="233"/>
      <c r="I93" s="233">
        <f>ROUND(E93*H93,2)</f>
        <v>0</v>
      </c>
      <c r="J93" s="233"/>
      <c r="K93" s="233">
        <f>ROUND(E93*J93,2)</f>
        <v>0</v>
      </c>
      <c r="L93" s="233">
        <v>21</v>
      </c>
      <c r="M93" s="233">
        <f>G93*(1+L93/100)</f>
        <v>0</v>
      </c>
      <c r="N93" s="223">
        <v>8.3700000000000007E-3</v>
      </c>
      <c r="O93" s="223">
        <f>ROUND(E93*N93,5)</f>
        <v>8.3700000000000007E-3</v>
      </c>
      <c r="P93" s="223">
        <v>0</v>
      </c>
      <c r="Q93" s="223">
        <f>ROUND(E93*P93,5)</f>
        <v>0</v>
      </c>
      <c r="R93" s="223"/>
      <c r="S93" s="223"/>
      <c r="T93" s="224">
        <v>1.12256</v>
      </c>
      <c r="U93" s="223">
        <f>ROUND(E93*T93,2)</f>
        <v>1.1200000000000001</v>
      </c>
      <c r="V93" s="213"/>
      <c r="W93" s="213"/>
      <c r="X93" s="213"/>
      <c r="Y93" s="213"/>
      <c r="Z93" s="213"/>
      <c r="AA93" s="213"/>
      <c r="AB93" s="213"/>
      <c r="AC93" s="213"/>
      <c r="AD93" s="213"/>
      <c r="AE93" s="213" t="s">
        <v>154</v>
      </c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">
      <c r="A94" s="214">
        <v>52</v>
      </c>
      <c r="B94" s="220" t="s">
        <v>264</v>
      </c>
      <c r="C94" s="265" t="s">
        <v>265</v>
      </c>
      <c r="D94" s="222" t="s">
        <v>180</v>
      </c>
      <c r="E94" s="229">
        <v>1</v>
      </c>
      <c r="F94" s="232">
        <f>H94+J94</f>
        <v>0</v>
      </c>
      <c r="G94" s="233">
        <f>ROUND(E94*F94,2)</f>
        <v>0</v>
      </c>
      <c r="H94" s="233"/>
      <c r="I94" s="233">
        <f>ROUND(E94*H94,2)</f>
        <v>0</v>
      </c>
      <c r="J94" s="233"/>
      <c r="K94" s="233">
        <f>ROUND(E94*J94,2)</f>
        <v>0</v>
      </c>
      <c r="L94" s="233">
        <v>21</v>
      </c>
      <c r="M94" s="233">
        <f>G94*(1+L94/100)</f>
        <v>0</v>
      </c>
      <c r="N94" s="223">
        <v>6.5000000000000002E-2</v>
      </c>
      <c r="O94" s="223">
        <f>ROUND(E94*N94,5)</f>
        <v>6.5000000000000002E-2</v>
      </c>
      <c r="P94" s="223">
        <v>0</v>
      </c>
      <c r="Q94" s="223">
        <f>ROUND(E94*P94,5)</f>
        <v>0</v>
      </c>
      <c r="R94" s="223"/>
      <c r="S94" s="223"/>
      <c r="T94" s="224">
        <v>0</v>
      </c>
      <c r="U94" s="223">
        <f>ROUND(E94*T94,2)</f>
        <v>0</v>
      </c>
      <c r="V94" s="213"/>
      <c r="W94" s="213"/>
      <c r="X94" s="213"/>
      <c r="Y94" s="213"/>
      <c r="Z94" s="213"/>
      <c r="AA94" s="213"/>
      <c r="AB94" s="213"/>
      <c r="AC94" s="213"/>
      <c r="AD94" s="213"/>
      <c r="AE94" s="213" t="s">
        <v>266</v>
      </c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">
      <c r="A95" s="214">
        <v>53</v>
      </c>
      <c r="B95" s="220" t="s">
        <v>267</v>
      </c>
      <c r="C95" s="265" t="s">
        <v>268</v>
      </c>
      <c r="D95" s="222" t="s">
        <v>180</v>
      </c>
      <c r="E95" s="229">
        <v>1</v>
      </c>
      <c r="F95" s="232">
        <f>H95+J95</f>
        <v>0</v>
      </c>
      <c r="G95" s="233">
        <f>ROUND(E95*F95,2)</f>
        <v>0</v>
      </c>
      <c r="H95" s="233"/>
      <c r="I95" s="233">
        <f>ROUND(E95*H95,2)</f>
        <v>0</v>
      </c>
      <c r="J95" s="233"/>
      <c r="K95" s="233">
        <f>ROUND(E95*J95,2)</f>
        <v>0</v>
      </c>
      <c r="L95" s="233">
        <v>21</v>
      </c>
      <c r="M95" s="233">
        <f>G95*(1+L95/100)</f>
        <v>0</v>
      </c>
      <c r="N95" s="223">
        <v>1.026E-2</v>
      </c>
      <c r="O95" s="223">
        <f>ROUND(E95*N95,5)</f>
        <v>1.026E-2</v>
      </c>
      <c r="P95" s="223">
        <v>0</v>
      </c>
      <c r="Q95" s="223">
        <f>ROUND(E95*P95,5)</f>
        <v>0</v>
      </c>
      <c r="R95" s="223"/>
      <c r="S95" s="223"/>
      <c r="T95" s="224">
        <v>1.5541799999999999</v>
      </c>
      <c r="U95" s="223">
        <f>ROUND(E95*T95,2)</f>
        <v>1.55</v>
      </c>
      <c r="V95" s="213"/>
      <c r="W95" s="213"/>
      <c r="X95" s="213"/>
      <c r="Y95" s="213"/>
      <c r="Z95" s="213"/>
      <c r="AA95" s="213"/>
      <c r="AB95" s="213"/>
      <c r="AC95" s="213"/>
      <c r="AD95" s="213"/>
      <c r="AE95" s="213" t="s">
        <v>154</v>
      </c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ht="22.5" outlineLevel="1" x14ac:dyDescent="0.2">
      <c r="A96" s="214">
        <v>54</v>
      </c>
      <c r="B96" s="220" t="s">
        <v>269</v>
      </c>
      <c r="C96" s="265" t="s">
        <v>270</v>
      </c>
      <c r="D96" s="222" t="s">
        <v>180</v>
      </c>
      <c r="E96" s="229">
        <v>1</v>
      </c>
      <c r="F96" s="232">
        <f>H96+J96</f>
        <v>0</v>
      </c>
      <c r="G96" s="233">
        <f>ROUND(E96*F96,2)</f>
        <v>0</v>
      </c>
      <c r="H96" s="233"/>
      <c r="I96" s="233">
        <f>ROUND(E96*H96,2)</f>
        <v>0</v>
      </c>
      <c r="J96" s="233"/>
      <c r="K96" s="233">
        <f>ROUND(E96*J96,2)</f>
        <v>0</v>
      </c>
      <c r="L96" s="233">
        <v>21</v>
      </c>
      <c r="M96" s="233">
        <f>G96*(1+L96/100)</f>
        <v>0</v>
      </c>
      <c r="N96" s="223">
        <v>9.1999999999999998E-2</v>
      </c>
      <c r="O96" s="223">
        <f>ROUND(E96*N96,5)</f>
        <v>9.1999999999999998E-2</v>
      </c>
      <c r="P96" s="223">
        <v>0</v>
      </c>
      <c r="Q96" s="223">
        <f>ROUND(E96*P96,5)</f>
        <v>0</v>
      </c>
      <c r="R96" s="223"/>
      <c r="S96" s="223"/>
      <c r="T96" s="224">
        <v>0</v>
      </c>
      <c r="U96" s="223">
        <f>ROUND(E96*T96,2)</f>
        <v>0</v>
      </c>
      <c r="V96" s="213"/>
      <c r="W96" s="213"/>
      <c r="X96" s="213"/>
      <c r="Y96" s="213"/>
      <c r="Z96" s="213"/>
      <c r="AA96" s="213"/>
      <c r="AB96" s="213"/>
      <c r="AC96" s="213"/>
      <c r="AD96" s="213"/>
      <c r="AE96" s="213" t="s">
        <v>266</v>
      </c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ht="22.5" outlineLevel="1" x14ac:dyDescent="0.2">
      <c r="A97" s="214">
        <v>55</v>
      </c>
      <c r="B97" s="220" t="s">
        <v>271</v>
      </c>
      <c r="C97" s="265" t="s">
        <v>272</v>
      </c>
      <c r="D97" s="222" t="s">
        <v>180</v>
      </c>
      <c r="E97" s="229">
        <v>1</v>
      </c>
      <c r="F97" s="232">
        <f>H97+J97</f>
        <v>0</v>
      </c>
      <c r="G97" s="233">
        <f>ROUND(E97*F97,2)</f>
        <v>0</v>
      </c>
      <c r="H97" s="233"/>
      <c r="I97" s="233">
        <f>ROUND(E97*H97,2)</f>
        <v>0</v>
      </c>
      <c r="J97" s="233"/>
      <c r="K97" s="233">
        <f>ROUND(E97*J97,2)</f>
        <v>0</v>
      </c>
      <c r="L97" s="233">
        <v>21</v>
      </c>
      <c r="M97" s="233">
        <f>G97*(1+L97/100)</f>
        <v>0</v>
      </c>
      <c r="N97" s="223">
        <v>1.82E-3</v>
      </c>
      <c r="O97" s="223">
        <f>ROUND(E97*N97,5)</f>
        <v>1.82E-3</v>
      </c>
      <c r="P97" s="223">
        <v>0</v>
      </c>
      <c r="Q97" s="223">
        <f>ROUND(E97*P97,5)</f>
        <v>0</v>
      </c>
      <c r="R97" s="223"/>
      <c r="S97" s="223"/>
      <c r="T97" s="224">
        <v>2.0944099999999999</v>
      </c>
      <c r="U97" s="223">
        <f>ROUND(E97*T97,2)</f>
        <v>2.09</v>
      </c>
      <c r="V97" s="213"/>
      <c r="W97" s="213"/>
      <c r="X97" s="213"/>
      <c r="Y97" s="213"/>
      <c r="Z97" s="213"/>
      <c r="AA97" s="213"/>
      <c r="AB97" s="213"/>
      <c r="AC97" s="213"/>
      <c r="AD97" s="213"/>
      <c r="AE97" s="213" t="s">
        <v>139</v>
      </c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ht="33.75" outlineLevel="1" x14ac:dyDescent="0.2">
      <c r="A98" s="214">
        <v>56</v>
      </c>
      <c r="B98" s="220" t="s">
        <v>273</v>
      </c>
      <c r="C98" s="265" t="s">
        <v>274</v>
      </c>
      <c r="D98" s="222" t="s">
        <v>180</v>
      </c>
      <c r="E98" s="229">
        <v>1</v>
      </c>
      <c r="F98" s="232">
        <f>H98+J98</f>
        <v>0</v>
      </c>
      <c r="G98" s="233">
        <f>ROUND(E98*F98,2)</f>
        <v>0</v>
      </c>
      <c r="H98" s="233"/>
      <c r="I98" s="233">
        <f>ROUND(E98*H98,2)</f>
        <v>0</v>
      </c>
      <c r="J98" s="233"/>
      <c r="K98" s="233">
        <f>ROUND(E98*J98,2)</f>
        <v>0</v>
      </c>
      <c r="L98" s="233">
        <v>21</v>
      </c>
      <c r="M98" s="233">
        <f>G98*(1+L98/100)</f>
        <v>0</v>
      </c>
      <c r="N98" s="223">
        <v>0.09</v>
      </c>
      <c r="O98" s="223">
        <f>ROUND(E98*N98,5)</f>
        <v>0.09</v>
      </c>
      <c r="P98" s="223">
        <v>0</v>
      </c>
      <c r="Q98" s="223">
        <f>ROUND(E98*P98,5)</f>
        <v>0</v>
      </c>
      <c r="R98" s="223"/>
      <c r="S98" s="223"/>
      <c r="T98" s="224">
        <v>0</v>
      </c>
      <c r="U98" s="223">
        <f>ROUND(E98*T98,2)</f>
        <v>0</v>
      </c>
      <c r="V98" s="213"/>
      <c r="W98" s="213"/>
      <c r="X98" s="213"/>
      <c r="Y98" s="213"/>
      <c r="Z98" s="213"/>
      <c r="AA98" s="213"/>
      <c r="AB98" s="213"/>
      <c r="AC98" s="213"/>
      <c r="AD98" s="213"/>
      <c r="AE98" s="213" t="s">
        <v>266</v>
      </c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ht="22.5" outlineLevel="1" x14ac:dyDescent="0.2">
      <c r="A99" s="214">
        <v>57</v>
      </c>
      <c r="B99" s="220" t="s">
        <v>275</v>
      </c>
      <c r="C99" s="265" t="s">
        <v>276</v>
      </c>
      <c r="D99" s="222" t="s">
        <v>180</v>
      </c>
      <c r="E99" s="229">
        <v>1</v>
      </c>
      <c r="F99" s="232">
        <f>H99+J99</f>
        <v>0</v>
      </c>
      <c r="G99" s="233">
        <f>ROUND(E99*F99,2)</f>
        <v>0</v>
      </c>
      <c r="H99" s="233"/>
      <c r="I99" s="233">
        <f>ROUND(E99*H99,2)</f>
        <v>0</v>
      </c>
      <c r="J99" s="233"/>
      <c r="K99" s="233">
        <f>ROUND(E99*J99,2)</f>
        <v>0</v>
      </c>
      <c r="L99" s="233">
        <v>21</v>
      </c>
      <c r="M99" s="233">
        <f>G99*(1+L99/100)</f>
        <v>0</v>
      </c>
      <c r="N99" s="223">
        <v>1.6199999999999999E-3</v>
      </c>
      <c r="O99" s="223">
        <f>ROUND(E99*N99,5)</f>
        <v>1.6199999999999999E-3</v>
      </c>
      <c r="P99" s="223">
        <v>0</v>
      </c>
      <c r="Q99" s="223">
        <f>ROUND(E99*P99,5)</f>
        <v>0</v>
      </c>
      <c r="R99" s="223"/>
      <c r="S99" s="223"/>
      <c r="T99" s="224">
        <v>2.04392</v>
      </c>
      <c r="U99" s="223">
        <f>ROUND(E99*T99,2)</f>
        <v>2.04</v>
      </c>
      <c r="V99" s="213"/>
      <c r="W99" s="213"/>
      <c r="X99" s="213"/>
      <c r="Y99" s="213"/>
      <c r="Z99" s="213"/>
      <c r="AA99" s="213"/>
      <c r="AB99" s="213"/>
      <c r="AC99" s="213"/>
      <c r="AD99" s="213"/>
      <c r="AE99" s="213" t="s">
        <v>154</v>
      </c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">
      <c r="A100" s="214">
        <v>58</v>
      </c>
      <c r="B100" s="220" t="s">
        <v>277</v>
      </c>
      <c r="C100" s="265" t="s">
        <v>278</v>
      </c>
      <c r="D100" s="222" t="s">
        <v>180</v>
      </c>
      <c r="E100" s="229">
        <v>1</v>
      </c>
      <c r="F100" s="232">
        <f>H100+J100</f>
        <v>0</v>
      </c>
      <c r="G100" s="233">
        <f>ROUND(E100*F100,2)</f>
        <v>0</v>
      </c>
      <c r="H100" s="233"/>
      <c r="I100" s="233">
        <f>ROUND(E100*H100,2)</f>
        <v>0</v>
      </c>
      <c r="J100" s="233"/>
      <c r="K100" s="233">
        <f>ROUND(E100*J100,2)</f>
        <v>0</v>
      </c>
      <c r="L100" s="233">
        <v>21</v>
      </c>
      <c r="M100" s="233">
        <f>G100*(1+L100/100)</f>
        <v>0</v>
      </c>
      <c r="N100" s="223">
        <v>0.08</v>
      </c>
      <c r="O100" s="223">
        <f>ROUND(E100*N100,5)</f>
        <v>0.08</v>
      </c>
      <c r="P100" s="223">
        <v>0</v>
      </c>
      <c r="Q100" s="223">
        <f>ROUND(E100*P100,5)</f>
        <v>0</v>
      </c>
      <c r="R100" s="223"/>
      <c r="S100" s="223"/>
      <c r="T100" s="224">
        <v>0</v>
      </c>
      <c r="U100" s="223">
        <f>ROUND(E100*T100,2)</f>
        <v>0</v>
      </c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 t="s">
        <v>266</v>
      </c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ht="22.5" outlineLevel="1" x14ac:dyDescent="0.2">
      <c r="A101" s="214">
        <v>59</v>
      </c>
      <c r="B101" s="220" t="s">
        <v>279</v>
      </c>
      <c r="C101" s="265" t="s">
        <v>280</v>
      </c>
      <c r="D101" s="222" t="s">
        <v>158</v>
      </c>
      <c r="E101" s="229">
        <v>1</v>
      </c>
      <c r="F101" s="232">
        <f>H101+J101</f>
        <v>0</v>
      </c>
      <c r="G101" s="233">
        <f>ROUND(E101*F101,2)</f>
        <v>0</v>
      </c>
      <c r="H101" s="233"/>
      <c r="I101" s="233">
        <f>ROUND(E101*H101,2)</f>
        <v>0</v>
      </c>
      <c r="J101" s="233"/>
      <c r="K101" s="233">
        <f>ROUND(E101*J101,2)</f>
        <v>0</v>
      </c>
      <c r="L101" s="233">
        <v>21</v>
      </c>
      <c r="M101" s="233">
        <f>G101*(1+L101/100)</f>
        <v>0</v>
      </c>
      <c r="N101" s="223">
        <v>0</v>
      </c>
      <c r="O101" s="223">
        <f>ROUND(E101*N101,5)</f>
        <v>0</v>
      </c>
      <c r="P101" s="223">
        <v>0</v>
      </c>
      <c r="Q101" s="223">
        <f>ROUND(E101*P101,5)</f>
        <v>0</v>
      </c>
      <c r="R101" s="223"/>
      <c r="S101" s="223"/>
      <c r="T101" s="224">
        <v>0</v>
      </c>
      <c r="U101" s="223">
        <f>ROUND(E101*T101,2)</f>
        <v>0</v>
      </c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 t="s">
        <v>139</v>
      </c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">
      <c r="A102" s="214">
        <v>60</v>
      </c>
      <c r="B102" s="220" t="s">
        <v>281</v>
      </c>
      <c r="C102" s="265" t="s">
        <v>282</v>
      </c>
      <c r="D102" s="222" t="s">
        <v>180</v>
      </c>
      <c r="E102" s="229">
        <v>1</v>
      </c>
      <c r="F102" s="232">
        <f>H102+J102</f>
        <v>0</v>
      </c>
      <c r="G102" s="233">
        <f>ROUND(E102*F102,2)</f>
        <v>0</v>
      </c>
      <c r="H102" s="233"/>
      <c r="I102" s="233">
        <f>ROUND(E102*H102,2)</f>
        <v>0</v>
      </c>
      <c r="J102" s="233"/>
      <c r="K102" s="233">
        <f>ROUND(E102*J102,2)</f>
        <v>0</v>
      </c>
      <c r="L102" s="233">
        <v>21</v>
      </c>
      <c r="M102" s="233">
        <f>G102*(1+L102/100)</f>
        <v>0</v>
      </c>
      <c r="N102" s="223">
        <v>0</v>
      </c>
      <c r="O102" s="223">
        <f>ROUND(E102*N102,5)</f>
        <v>0</v>
      </c>
      <c r="P102" s="223">
        <v>0</v>
      </c>
      <c r="Q102" s="223">
        <f>ROUND(E102*P102,5)</f>
        <v>0</v>
      </c>
      <c r="R102" s="223"/>
      <c r="S102" s="223"/>
      <c r="T102" s="224">
        <v>0</v>
      </c>
      <c r="U102" s="223">
        <f>ROUND(E102*T102,2)</f>
        <v>0</v>
      </c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 t="s">
        <v>139</v>
      </c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">
      <c r="A103" s="214">
        <v>61</v>
      </c>
      <c r="B103" s="220" t="s">
        <v>283</v>
      </c>
      <c r="C103" s="265" t="s">
        <v>284</v>
      </c>
      <c r="D103" s="222" t="s">
        <v>158</v>
      </c>
      <c r="E103" s="229">
        <v>1</v>
      </c>
      <c r="F103" s="232">
        <f>H103+J103</f>
        <v>0</v>
      </c>
      <c r="G103" s="233">
        <f>ROUND(E103*F103,2)</f>
        <v>0</v>
      </c>
      <c r="H103" s="233"/>
      <c r="I103" s="233">
        <f>ROUND(E103*H103,2)</f>
        <v>0</v>
      </c>
      <c r="J103" s="233"/>
      <c r="K103" s="233">
        <f>ROUND(E103*J103,2)</f>
        <v>0</v>
      </c>
      <c r="L103" s="233">
        <v>21</v>
      </c>
      <c r="M103" s="233">
        <f>G103*(1+L103/100)</f>
        <v>0</v>
      </c>
      <c r="N103" s="223">
        <v>0</v>
      </c>
      <c r="O103" s="223">
        <f>ROUND(E103*N103,5)</f>
        <v>0</v>
      </c>
      <c r="P103" s="223">
        <v>0</v>
      </c>
      <c r="Q103" s="223">
        <f>ROUND(E103*P103,5)</f>
        <v>0</v>
      </c>
      <c r="R103" s="223"/>
      <c r="S103" s="223"/>
      <c r="T103" s="224">
        <v>0</v>
      </c>
      <c r="U103" s="223">
        <f>ROUND(E103*T103,2)</f>
        <v>0</v>
      </c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 t="s">
        <v>139</v>
      </c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">
      <c r="A104" s="214">
        <v>62</v>
      </c>
      <c r="B104" s="220" t="s">
        <v>285</v>
      </c>
      <c r="C104" s="265" t="s">
        <v>286</v>
      </c>
      <c r="D104" s="222" t="s">
        <v>180</v>
      </c>
      <c r="E104" s="229">
        <v>4</v>
      </c>
      <c r="F104" s="232">
        <f>H104+J104</f>
        <v>0</v>
      </c>
      <c r="G104" s="233">
        <f>ROUND(E104*F104,2)</f>
        <v>0</v>
      </c>
      <c r="H104" s="233"/>
      <c r="I104" s="233">
        <f>ROUND(E104*H104,2)</f>
        <v>0</v>
      </c>
      <c r="J104" s="233"/>
      <c r="K104" s="233">
        <f>ROUND(E104*J104,2)</f>
        <v>0</v>
      </c>
      <c r="L104" s="233">
        <v>21</v>
      </c>
      <c r="M104" s="233">
        <f>G104*(1+L104/100)</f>
        <v>0</v>
      </c>
      <c r="N104" s="223">
        <v>0</v>
      </c>
      <c r="O104" s="223">
        <f>ROUND(E104*N104,5)</f>
        <v>0</v>
      </c>
      <c r="P104" s="223">
        <v>0</v>
      </c>
      <c r="Q104" s="223">
        <f>ROUND(E104*P104,5)</f>
        <v>0</v>
      </c>
      <c r="R104" s="223"/>
      <c r="S104" s="223"/>
      <c r="T104" s="224">
        <v>0</v>
      </c>
      <c r="U104" s="223">
        <f>ROUND(E104*T104,2)</f>
        <v>0</v>
      </c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 t="s">
        <v>139</v>
      </c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ht="22.5" outlineLevel="1" x14ac:dyDescent="0.2">
      <c r="A105" s="214">
        <v>63</v>
      </c>
      <c r="B105" s="220" t="s">
        <v>287</v>
      </c>
      <c r="C105" s="265" t="s">
        <v>288</v>
      </c>
      <c r="D105" s="222" t="s">
        <v>180</v>
      </c>
      <c r="E105" s="229">
        <v>2</v>
      </c>
      <c r="F105" s="232">
        <f>H105+J105</f>
        <v>0</v>
      </c>
      <c r="G105" s="233">
        <f>ROUND(E105*F105,2)</f>
        <v>0</v>
      </c>
      <c r="H105" s="233"/>
      <c r="I105" s="233">
        <f>ROUND(E105*H105,2)</f>
        <v>0</v>
      </c>
      <c r="J105" s="233"/>
      <c r="K105" s="233">
        <f>ROUND(E105*J105,2)</f>
        <v>0</v>
      </c>
      <c r="L105" s="233">
        <v>21</v>
      </c>
      <c r="M105" s="233">
        <f>G105*(1+L105/100)</f>
        <v>0</v>
      </c>
      <c r="N105" s="223">
        <v>0</v>
      </c>
      <c r="O105" s="223">
        <f>ROUND(E105*N105,5)</f>
        <v>0</v>
      </c>
      <c r="P105" s="223">
        <v>0</v>
      </c>
      <c r="Q105" s="223">
        <f>ROUND(E105*P105,5)</f>
        <v>0</v>
      </c>
      <c r="R105" s="223"/>
      <c r="S105" s="223"/>
      <c r="T105" s="224">
        <v>0</v>
      </c>
      <c r="U105" s="223">
        <f>ROUND(E105*T105,2)</f>
        <v>0</v>
      </c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 t="s">
        <v>139</v>
      </c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ht="22.5" outlineLevel="1" x14ac:dyDescent="0.2">
      <c r="A106" s="214">
        <v>64</v>
      </c>
      <c r="B106" s="220" t="s">
        <v>289</v>
      </c>
      <c r="C106" s="265" t="s">
        <v>290</v>
      </c>
      <c r="D106" s="222" t="s">
        <v>180</v>
      </c>
      <c r="E106" s="229">
        <v>1</v>
      </c>
      <c r="F106" s="232">
        <f>H106+J106</f>
        <v>0</v>
      </c>
      <c r="G106" s="233">
        <f>ROUND(E106*F106,2)</f>
        <v>0</v>
      </c>
      <c r="H106" s="233"/>
      <c r="I106" s="233">
        <f>ROUND(E106*H106,2)</f>
        <v>0</v>
      </c>
      <c r="J106" s="233"/>
      <c r="K106" s="233">
        <f>ROUND(E106*J106,2)</f>
        <v>0</v>
      </c>
      <c r="L106" s="233">
        <v>21</v>
      </c>
      <c r="M106" s="233">
        <f>G106*(1+L106/100)</f>
        <v>0</v>
      </c>
      <c r="N106" s="223">
        <v>0</v>
      </c>
      <c r="O106" s="223">
        <f>ROUND(E106*N106,5)</f>
        <v>0</v>
      </c>
      <c r="P106" s="223">
        <v>0</v>
      </c>
      <c r="Q106" s="223">
        <f>ROUND(E106*P106,5)</f>
        <v>0</v>
      </c>
      <c r="R106" s="223"/>
      <c r="S106" s="223"/>
      <c r="T106" s="224">
        <v>0</v>
      </c>
      <c r="U106" s="223">
        <f>ROUND(E106*T106,2)</f>
        <v>0</v>
      </c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 t="s">
        <v>139</v>
      </c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ht="22.5" outlineLevel="1" x14ac:dyDescent="0.2">
      <c r="A107" s="214">
        <v>65</v>
      </c>
      <c r="B107" s="220" t="s">
        <v>291</v>
      </c>
      <c r="C107" s="265" t="s">
        <v>292</v>
      </c>
      <c r="D107" s="222" t="s">
        <v>180</v>
      </c>
      <c r="E107" s="229">
        <v>1</v>
      </c>
      <c r="F107" s="232">
        <f>H107+J107</f>
        <v>0</v>
      </c>
      <c r="G107" s="233">
        <f>ROUND(E107*F107,2)</f>
        <v>0</v>
      </c>
      <c r="H107" s="233"/>
      <c r="I107" s="233">
        <f>ROUND(E107*H107,2)</f>
        <v>0</v>
      </c>
      <c r="J107" s="233"/>
      <c r="K107" s="233">
        <f>ROUND(E107*J107,2)</f>
        <v>0</v>
      </c>
      <c r="L107" s="233">
        <v>21</v>
      </c>
      <c r="M107" s="233">
        <f>G107*(1+L107/100)</f>
        <v>0</v>
      </c>
      <c r="N107" s="223">
        <v>0</v>
      </c>
      <c r="O107" s="223">
        <f>ROUND(E107*N107,5)</f>
        <v>0</v>
      </c>
      <c r="P107" s="223">
        <v>0</v>
      </c>
      <c r="Q107" s="223">
        <f>ROUND(E107*P107,5)</f>
        <v>0</v>
      </c>
      <c r="R107" s="223"/>
      <c r="S107" s="223"/>
      <c r="T107" s="224">
        <v>0</v>
      </c>
      <c r="U107" s="223">
        <f>ROUND(E107*T107,2)</f>
        <v>0</v>
      </c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 t="s">
        <v>139</v>
      </c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">
      <c r="A108" s="214">
        <v>66</v>
      </c>
      <c r="B108" s="220" t="s">
        <v>293</v>
      </c>
      <c r="C108" s="265" t="s">
        <v>294</v>
      </c>
      <c r="D108" s="222" t="s">
        <v>180</v>
      </c>
      <c r="E108" s="229">
        <v>1</v>
      </c>
      <c r="F108" s="232">
        <f>H108+J108</f>
        <v>0</v>
      </c>
      <c r="G108" s="233">
        <f>ROUND(E108*F108,2)</f>
        <v>0</v>
      </c>
      <c r="H108" s="233"/>
      <c r="I108" s="233">
        <f>ROUND(E108*H108,2)</f>
        <v>0</v>
      </c>
      <c r="J108" s="233"/>
      <c r="K108" s="233">
        <f>ROUND(E108*J108,2)</f>
        <v>0</v>
      </c>
      <c r="L108" s="233">
        <v>21</v>
      </c>
      <c r="M108" s="233">
        <f>G108*(1+L108/100)</f>
        <v>0</v>
      </c>
      <c r="N108" s="223">
        <v>0.122</v>
      </c>
      <c r="O108" s="223">
        <f>ROUND(E108*N108,5)</f>
        <v>0.122</v>
      </c>
      <c r="P108" s="223">
        <v>0</v>
      </c>
      <c r="Q108" s="223">
        <f>ROUND(E108*P108,5)</f>
        <v>0</v>
      </c>
      <c r="R108" s="223"/>
      <c r="S108" s="223"/>
      <c r="T108" s="224">
        <v>8.3403600000000004</v>
      </c>
      <c r="U108" s="223">
        <f>ROUND(E108*T108,2)</f>
        <v>8.34</v>
      </c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 t="s">
        <v>154</v>
      </c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">
      <c r="A109" s="214">
        <v>67</v>
      </c>
      <c r="B109" s="220" t="s">
        <v>295</v>
      </c>
      <c r="C109" s="265" t="s">
        <v>296</v>
      </c>
      <c r="D109" s="222" t="s">
        <v>180</v>
      </c>
      <c r="E109" s="229">
        <v>1</v>
      </c>
      <c r="F109" s="232">
        <f>H109+J109</f>
        <v>0</v>
      </c>
      <c r="G109" s="233">
        <f>ROUND(E109*F109,2)</f>
        <v>0</v>
      </c>
      <c r="H109" s="233"/>
      <c r="I109" s="233">
        <f>ROUND(E109*H109,2)</f>
        <v>0</v>
      </c>
      <c r="J109" s="233"/>
      <c r="K109" s="233">
        <f>ROUND(E109*J109,2)</f>
        <v>0</v>
      </c>
      <c r="L109" s="233">
        <v>21</v>
      </c>
      <c r="M109" s="233">
        <f>G109*(1+L109/100)</f>
        <v>0</v>
      </c>
      <c r="N109" s="223">
        <v>0</v>
      </c>
      <c r="O109" s="223">
        <f>ROUND(E109*N109,5)</f>
        <v>0</v>
      </c>
      <c r="P109" s="223">
        <v>0</v>
      </c>
      <c r="Q109" s="223">
        <f>ROUND(E109*P109,5)</f>
        <v>0</v>
      </c>
      <c r="R109" s="223"/>
      <c r="S109" s="223"/>
      <c r="T109" s="224">
        <v>0</v>
      </c>
      <c r="U109" s="223">
        <f>ROUND(E109*T109,2)</f>
        <v>0</v>
      </c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 t="s">
        <v>139</v>
      </c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">
      <c r="A110" s="214">
        <v>68</v>
      </c>
      <c r="B110" s="220" t="s">
        <v>297</v>
      </c>
      <c r="C110" s="265" t="s">
        <v>298</v>
      </c>
      <c r="D110" s="222" t="s">
        <v>180</v>
      </c>
      <c r="E110" s="229">
        <v>1</v>
      </c>
      <c r="F110" s="232">
        <f>H110+J110</f>
        <v>0</v>
      </c>
      <c r="G110" s="233">
        <f>ROUND(E110*F110,2)</f>
        <v>0</v>
      </c>
      <c r="H110" s="233"/>
      <c r="I110" s="233">
        <f>ROUND(E110*H110,2)</f>
        <v>0</v>
      </c>
      <c r="J110" s="233"/>
      <c r="K110" s="233">
        <f>ROUND(E110*J110,2)</f>
        <v>0</v>
      </c>
      <c r="L110" s="233">
        <v>21</v>
      </c>
      <c r="M110" s="233">
        <f>G110*(1+L110/100)</f>
        <v>0</v>
      </c>
      <c r="N110" s="223">
        <v>0</v>
      </c>
      <c r="O110" s="223">
        <f>ROUND(E110*N110,5)</f>
        <v>0</v>
      </c>
      <c r="P110" s="223">
        <v>0</v>
      </c>
      <c r="Q110" s="223">
        <f>ROUND(E110*P110,5)</f>
        <v>0</v>
      </c>
      <c r="R110" s="223"/>
      <c r="S110" s="223"/>
      <c r="T110" s="224">
        <v>0</v>
      </c>
      <c r="U110" s="223">
        <f>ROUND(E110*T110,2)</f>
        <v>0</v>
      </c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 t="s">
        <v>139</v>
      </c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ht="22.5" outlineLevel="1" x14ac:dyDescent="0.2">
      <c r="A111" s="214">
        <v>69</v>
      </c>
      <c r="B111" s="220" t="s">
        <v>299</v>
      </c>
      <c r="C111" s="265" t="s">
        <v>300</v>
      </c>
      <c r="D111" s="222" t="s">
        <v>158</v>
      </c>
      <c r="E111" s="229">
        <v>1</v>
      </c>
      <c r="F111" s="232">
        <f>H111+J111</f>
        <v>0</v>
      </c>
      <c r="G111" s="233">
        <f>ROUND(E111*F111,2)</f>
        <v>0</v>
      </c>
      <c r="H111" s="233"/>
      <c r="I111" s="233">
        <f>ROUND(E111*H111,2)</f>
        <v>0</v>
      </c>
      <c r="J111" s="233"/>
      <c r="K111" s="233">
        <f>ROUND(E111*J111,2)</f>
        <v>0</v>
      </c>
      <c r="L111" s="233">
        <v>21</v>
      </c>
      <c r="M111" s="233">
        <f>G111*(1+L111/100)</f>
        <v>0</v>
      </c>
      <c r="N111" s="223">
        <v>0</v>
      </c>
      <c r="O111" s="223">
        <f>ROUND(E111*N111,5)</f>
        <v>0</v>
      </c>
      <c r="P111" s="223">
        <v>0</v>
      </c>
      <c r="Q111" s="223">
        <f>ROUND(E111*P111,5)</f>
        <v>0</v>
      </c>
      <c r="R111" s="223"/>
      <c r="S111" s="223"/>
      <c r="T111" s="224">
        <v>0</v>
      </c>
      <c r="U111" s="223">
        <f>ROUND(E111*T111,2)</f>
        <v>0</v>
      </c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 t="s">
        <v>139</v>
      </c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ht="22.5" outlineLevel="1" x14ac:dyDescent="0.2">
      <c r="A112" s="214">
        <v>70</v>
      </c>
      <c r="B112" s="220" t="s">
        <v>301</v>
      </c>
      <c r="C112" s="265" t="s">
        <v>302</v>
      </c>
      <c r="D112" s="222" t="s">
        <v>158</v>
      </c>
      <c r="E112" s="229">
        <v>1</v>
      </c>
      <c r="F112" s="232">
        <f>H112+J112</f>
        <v>0</v>
      </c>
      <c r="G112" s="233">
        <f>ROUND(E112*F112,2)</f>
        <v>0</v>
      </c>
      <c r="H112" s="233"/>
      <c r="I112" s="233">
        <f>ROUND(E112*H112,2)</f>
        <v>0</v>
      </c>
      <c r="J112" s="233"/>
      <c r="K112" s="233">
        <f>ROUND(E112*J112,2)</f>
        <v>0</v>
      </c>
      <c r="L112" s="233">
        <v>21</v>
      </c>
      <c r="M112" s="233">
        <f>G112*(1+L112/100)</f>
        <v>0</v>
      </c>
      <c r="N112" s="223">
        <v>0</v>
      </c>
      <c r="O112" s="223">
        <f>ROUND(E112*N112,5)</f>
        <v>0</v>
      </c>
      <c r="P112" s="223">
        <v>0</v>
      </c>
      <c r="Q112" s="223">
        <f>ROUND(E112*P112,5)</f>
        <v>0</v>
      </c>
      <c r="R112" s="223"/>
      <c r="S112" s="223"/>
      <c r="T112" s="224">
        <v>0</v>
      </c>
      <c r="U112" s="223">
        <f>ROUND(E112*T112,2)</f>
        <v>0</v>
      </c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 t="s">
        <v>139</v>
      </c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ht="22.5" outlineLevel="1" x14ac:dyDescent="0.2">
      <c r="A113" s="214">
        <v>71</v>
      </c>
      <c r="B113" s="220" t="s">
        <v>303</v>
      </c>
      <c r="C113" s="265" t="s">
        <v>304</v>
      </c>
      <c r="D113" s="222" t="s">
        <v>158</v>
      </c>
      <c r="E113" s="229">
        <v>2</v>
      </c>
      <c r="F113" s="232">
        <f>H113+J113</f>
        <v>0</v>
      </c>
      <c r="G113" s="233">
        <f>ROUND(E113*F113,2)</f>
        <v>0</v>
      </c>
      <c r="H113" s="233"/>
      <c r="I113" s="233">
        <f>ROUND(E113*H113,2)</f>
        <v>0</v>
      </c>
      <c r="J113" s="233"/>
      <c r="K113" s="233">
        <f>ROUND(E113*J113,2)</f>
        <v>0</v>
      </c>
      <c r="L113" s="233">
        <v>21</v>
      </c>
      <c r="M113" s="233">
        <f>G113*(1+L113/100)</f>
        <v>0</v>
      </c>
      <c r="N113" s="223">
        <v>0</v>
      </c>
      <c r="O113" s="223">
        <f>ROUND(E113*N113,5)</f>
        <v>0</v>
      </c>
      <c r="P113" s="223">
        <v>0</v>
      </c>
      <c r="Q113" s="223">
        <f>ROUND(E113*P113,5)</f>
        <v>0</v>
      </c>
      <c r="R113" s="223"/>
      <c r="S113" s="223"/>
      <c r="T113" s="224">
        <v>0</v>
      </c>
      <c r="U113" s="223">
        <f>ROUND(E113*T113,2)</f>
        <v>0</v>
      </c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 t="s">
        <v>139</v>
      </c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1" x14ac:dyDescent="0.2">
      <c r="A114" s="214">
        <v>72</v>
      </c>
      <c r="B114" s="220" t="s">
        <v>305</v>
      </c>
      <c r="C114" s="265" t="s">
        <v>306</v>
      </c>
      <c r="D114" s="222" t="s">
        <v>158</v>
      </c>
      <c r="E114" s="229">
        <v>2</v>
      </c>
      <c r="F114" s="232">
        <f>H114+J114</f>
        <v>0</v>
      </c>
      <c r="G114" s="233">
        <f>ROUND(E114*F114,2)</f>
        <v>0</v>
      </c>
      <c r="H114" s="233"/>
      <c r="I114" s="233">
        <f>ROUND(E114*H114,2)</f>
        <v>0</v>
      </c>
      <c r="J114" s="233"/>
      <c r="K114" s="233">
        <f>ROUND(E114*J114,2)</f>
        <v>0</v>
      </c>
      <c r="L114" s="233">
        <v>21</v>
      </c>
      <c r="M114" s="233">
        <f>G114*(1+L114/100)</f>
        <v>0</v>
      </c>
      <c r="N114" s="223">
        <v>0</v>
      </c>
      <c r="O114" s="223">
        <f>ROUND(E114*N114,5)</f>
        <v>0</v>
      </c>
      <c r="P114" s="223">
        <v>0</v>
      </c>
      <c r="Q114" s="223">
        <f>ROUND(E114*P114,5)</f>
        <v>0</v>
      </c>
      <c r="R114" s="223"/>
      <c r="S114" s="223"/>
      <c r="T114" s="224">
        <v>0</v>
      </c>
      <c r="U114" s="223">
        <f>ROUND(E114*T114,2)</f>
        <v>0</v>
      </c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 t="s">
        <v>139</v>
      </c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">
      <c r="A115" s="214">
        <v>73</v>
      </c>
      <c r="B115" s="220" t="s">
        <v>307</v>
      </c>
      <c r="C115" s="265" t="s">
        <v>308</v>
      </c>
      <c r="D115" s="222" t="s">
        <v>158</v>
      </c>
      <c r="E115" s="229">
        <v>1</v>
      </c>
      <c r="F115" s="232">
        <f>H115+J115</f>
        <v>0</v>
      </c>
      <c r="G115" s="233">
        <f>ROUND(E115*F115,2)</f>
        <v>0</v>
      </c>
      <c r="H115" s="233"/>
      <c r="I115" s="233">
        <f>ROUND(E115*H115,2)</f>
        <v>0</v>
      </c>
      <c r="J115" s="233"/>
      <c r="K115" s="233">
        <f>ROUND(E115*J115,2)</f>
        <v>0</v>
      </c>
      <c r="L115" s="233">
        <v>21</v>
      </c>
      <c r="M115" s="233">
        <f>G115*(1+L115/100)</f>
        <v>0</v>
      </c>
      <c r="N115" s="223">
        <v>0</v>
      </c>
      <c r="O115" s="223">
        <f>ROUND(E115*N115,5)</f>
        <v>0</v>
      </c>
      <c r="P115" s="223">
        <v>0</v>
      </c>
      <c r="Q115" s="223">
        <f>ROUND(E115*P115,5)</f>
        <v>0</v>
      </c>
      <c r="R115" s="223"/>
      <c r="S115" s="223"/>
      <c r="T115" s="224">
        <v>0</v>
      </c>
      <c r="U115" s="223">
        <f>ROUND(E115*T115,2)</f>
        <v>0</v>
      </c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 t="s">
        <v>139</v>
      </c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outlineLevel="1" x14ac:dyDescent="0.2">
      <c r="A116" s="214">
        <v>74</v>
      </c>
      <c r="B116" s="220" t="s">
        <v>309</v>
      </c>
      <c r="C116" s="265" t="s">
        <v>310</v>
      </c>
      <c r="D116" s="222" t="s">
        <v>158</v>
      </c>
      <c r="E116" s="229">
        <v>1</v>
      </c>
      <c r="F116" s="232">
        <f>H116+J116</f>
        <v>0</v>
      </c>
      <c r="G116" s="233">
        <f>ROUND(E116*F116,2)</f>
        <v>0</v>
      </c>
      <c r="H116" s="233"/>
      <c r="I116" s="233">
        <f>ROUND(E116*H116,2)</f>
        <v>0</v>
      </c>
      <c r="J116" s="233"/>
      <c r="K116" s="233">
        <f>ROUND(E116*J116,2)</f>
        <v>0</v>
      </c>
      <c r="L116" s="233">
        <v>21</v>
      </c>
      <c r="M116" s="233">
        <f>G116*(1+L116/100)</f>
        <v>0</v>
      </c>
      <c r="N116" s="223">
        <v>0</v>
      </c>
      <c r="O116" s="223">
        <f>ROUND(E116*N116,5)</f>
        <v>0</v>
      </c>
      <c r="P116" s="223">
        <v>0</v>
      </c>
      <c r="Q116" s="223">
        <f>ROUND(E116*P116,5)</f>
        <v>0</v>
      </c>
      <c r="R116" s="223"/>
      <c r="S116" s="223"/>
      <c r="T116" s="224">
        <v>0</v>
      </c>
      <c r="U116" s="223">
        <f>ROUND(E116*T116,2)</f>
        <v>0</v>
      </c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 t="s">
        <v>139</v>
      </c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">
      <c r="A117" s="214">
        <v>75</v>
      </c>
      <c r="B117" s="220" t="s">
        <v>311</v>
      </c>
      <c r="C117" s="265" t="s">
        <v>312</v>
      </c>
      <c r="D117" s="222" t="s">
        <v>158</v>
      </c>
      <c r="E117" s="229">
        <v>2</v>
      </c>
      <c r="F117" s="232">
        <f>H117+J117</f>
        <v>0</v>
      </c>
      <c r="G117" s="233">
        <f>ROUND(E117*F117,2)</f>
        <v>0</v>
      </c>
      <c r="H117" s="233"/>
      <c r="I117" s="233">
        <f>ROUND(E117*H117,2)</f>
        <v>0</v>
      </c>
      <c r="J117" s="233"/>
      <c r="K117" s="233">
        <f>ROUND(E117*J117,2)</f>
        <v>0</v>
      </c>
      <c r="L117" s="233">
        <v>21</v>
      </c>
      <c r="M117" s="233">
        <f>G117*(1+L117/100)</f>
        <v>0</v>
      </c>
      <c r="N117" s="223">
        <v>0</v>
      </c>
      <c r="O117" s="223">
        <f>ROUND(E117*N117,5)</f>
        <v>0</v>
      </c>
      <c r="P117" s="223">
        <v>0</v>
      </c>
      <c r="Q117" s="223">
        <f>ROUND(E117*P117,5)</f>
        <v>0</v>
      </c>
      <c r="R117" s="223"/>
      <c r="S117" s="223"/>
      <c r="T117" s="224">
        <v>0</v>
      </c>
      <c r="U117" s="223">
        <f>ROUND(E117*T117,2)</f>
        <v>0</v>
      </c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 t="s">
        <v>139</v>
      </c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">
      <c r="A118" s="214">
        <v>76</v>
      </c>
      <c r="B118" s="220" t="s">
        <v>313</v>
      </c>
      <c r="C118" s="265" t="s">
        <v>314</v>
      </c>
      <c r="D118" s="222" t="s">
        <v>0</v>
      </c>
      <c r="E118" s="229">
        <v>6470.28</v>
      </c>
      <c r="F118" s="232">
        <f>H118+J118</f>
        <v>0</v>
      </c>
      <c r="G118" s="233">
        <f>ROUND(E118*F118,2)</f>
        <v>0</v>
      </c>
      <c r="H118" s="233"/>
      <c r="I118" s="233">
        <f>ROUND(E118*H118,2)</f>
        <v>0</v>
      </c>
      <c r="J118" s="233"/>
      <c r="K118" s="233">
        <f>ROUND(E118*J118,2)</f>
        <v>0</v>
      </c>
      <c r="L118" s="233">
        <v>21</v>
      </c>
      <c r="M118" s="233">
        <f>G118*(1+L118/100)</f>
        <v>0</v>
      </c>
      <c r="N118" s="223">
        <v>0</v>
      </c>
      <c r="O118" s="223">
        <f>ROUND(E118*N118,5)</f>
        <v>0</v>
      </c>
      <c r="P118" s="223">
        <v>0</v>
      </c>
      <c r="Q118" s="223">
        <f>ROUND(E118*P118,5)</f>
        <v>0</v>
      </c>
      <c r="R118" s="223"/>
      <c r="S118" s="223"/>
      <c r="T118" s="224">
        <v>0</v>
      </c>
      <c r="U118" s="223">
        <f>ROUND(E118*T118,2)</f>
        <v>0</v>
      </c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 t="s">
        <v>139</v>
      </c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x14ac:dyDescent="0.2">
      <c r="A119" s="215" t="s">
        <v>134</v>
      </c>
      <c r="B119" s="221" t="s">
        <v>93</v>
      </c>
      <c r="C119" s="267" t="s">
        <v>94</v>
      </c>
      <c r="D119" s="226"/>
      <c r="E119" s="231"/>
      <c r="F119" s="234"/>
      <c r="G119" s="234">
        <f>SUMIF(AE120:AE122,"&lt;&gt;NOR",G120:G122)</f>
        <v>0</v>
      </c>
      <c r="H119" s="234"/>
      <c r="I119" s="234">
        <f>SUM(I120:I122)</f>
        <v>0</v>
      </c>
      <c r="J119" s="234"/>
      <c r="K119" s="234">
        <f>SUM(K120:K122)</f>
        <v>0</v>
      </c>
      <c r="L119" s="234"/>
      <c r="M119" s="234">
        <f>SUM(M120:M122)</f>
        <v>0</v>
      </c>
      <c r="N119" s="227"/>
      <c r="O119" s="227">
        <f>SUM(O120:O122)</f>
        <v>3.5E-4</v>
      </c>
      <c r="P119" s="227"/>
      <c r="Q119" s="227">
        <f>SUM(Q120:Q122)</f>
        <v>0</v>
      </c>
      <c r="R119" s="227"/>
      <c r="S119" s="227"/>
      <c r="T119" s="228"/>
      <c r="U119" s="227">
        <f>SUM(U120:U122)</f>
        <v>1.23</v>
      </c>
      <c r="AE119" t="s">
        <v>135</v>
      </c>
    </row>
    <row r="120" spans="1:60" outlineLevel="1" x14ac:dyDescent="0.2">
      <c r="A120" s="214">
        <v>77</v>
      </c>
      <c r="B120" s="220" t="s">
        <v>315</v>
      </c>
      <c r="C120" s="265" t="s">
        <v>316</v>
      </c>
      <c r="D120" s="222" t="s">
        <v>138</v>
      </c>
      <c r="E120" s="229">
        <v>2.94</v>
      </c>
      <c r="F120" s="232">
        <f>H120+J120</f>
        <v>0</v>
      </c>
      <c r="G120" s="233">
        <f>ROUND(E120*F120,2)</f>
        <v>0</v>
      </c>
      <c r="H120" s="233"/>
      <c r="I120" s="233">
        <f>ROUND(E120*H120,2)</f>
        <v>0</v>
      </c>
      <c r="J120" s="233"/>
      <c r="K120" s="233">
        <f>ROUND(E120*J120,2)</f>
        <v>0</v>
      </c>
      <c r="L120" s="233">
        <v>21</v>
      </c>
      <c r="M120" s="233">
        <f>G120*(1+L120/100)</f>
        <v>0</v>
      </c>
      <c r="N120" s="223">
        <v>1.2E-4</v>
      </c>
      <c r="O120" s="223">
        <f>ROUND(E120*N120,5)</f>
        <v>3.5E-4</v>
      </c>
      <c r="P120" s="223">
        <v>0</v>
      </c>
      <c r="Q120" s="223">
        <f>ROUND(E120*P120,5)</f>
        <v>0</v>
      </c>
      <c r="R120" s="223"/>
      <c r="S120" s="223"/>
      <c r="T120" s="224">
        <v>0.42</v>
      </c>
      <c r="U120" s="223">
        <f>ROUND(E120*T120,2)</f>
        <v>1.23</v>
      </c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 t="s">
        <v>139</v>
      </c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">
      <c r="A121" s="214"/>
      <c r="B121" s="220"/>
      <c r="C121" s="266" t="s">
        <v>317</v>
      </c>
      <c r="D121" s="225"/>
      <c r="E121" s="230">
        <v>2.94</v>
      </c>
      <c r="F121" s="233"/>
      <c r="G121" s="233"/>
      <c r="H121" s="233"/>
      <c r="I121" s="233"/>
      <c r="J121" s="233"/>
      <c r="K121" s="233"/>
      <c r="L121" s="233"/>
      <c r="M121" s="233"/>
      <c r="N121" s="223"/>
      <c r="O121" s="223"/>
      <c r="P121" s="223"/>
      <c r="Q121" s="223"/>
      <c r="R121" s="223"/>
      <c r="S121" s="223"/>
      <c r="T121" s="224"/>
      <c r="U121" s="22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 t="s">
        <v>141</v>
      </c>
      <c r="AF121" s="213">
        <v>0</v>
      </c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">
      <c r="A122" s="214">
        <v>78</v>
      </c>
      <c r="B122" s="220" t="s">
        <v>318</v>
      </c>
      <c r="C122" s="265" t="s">
        <v>319</v>
      </c>
      <c r="D122" s="222" t="s">
        <v>0</v>
      </c>
      <c r="E122" s="229">
        <v>0</v>
      </c>
      <c r="F122" s="232">
        <f>H122+J122</f>
        <v>0</v>
      </c>
      <c r="G122" s="233">
        <f>ROUND(E122*F122,2)</f>
        <v>0</v>
      </c>
      <c r="H122" s="233"/>
      <c r="I122" s="233">
        <f>ROUND(E122*H122,2)</f>
        <v>0</v>
      </c>
      <c r="J122" s="233"/>
      <c r="K122" s="233">
        <f>ROUND(E122*J122,2)</f>
        <v>0</v>
      </c>
      <c r="L122" s="233">
        <v>21</v>
      </c>
      <c r="M122" s="233">
        <f>G122*(1+L122/100)</f>
        <v>0</v>
      </c>
      <c r="N122" s="223">
        <v>0</v>
      </c>
      <c r="O122" s="223">
        <f>ROUND(E122*N122,5)</f>
        <v>0</v>
      </c>
      <c r="P122" s="223">
        <v>0</v>
      </c>
      <c r="Q122" s="223">
        <f>ROUND(E122*P122,5)</f>
        <v>0</v>
      </c>
      <c r="R122" s="223"/>
      <c r="S122" s="223"/>
      <c r="T122" s="224">
        <v>0</v>
      </c>
      <c r="U122" s="223">
        <f>ROUND(E122*T122,2)</f>
        <v>0</v>
      </c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 t="s">
        <v>139</v>
      </c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x14ac:dyDescent="0.2">
      <c r="A123" s="215" t="s">
        <v>134</v>
      </c>
      <c r="B123" s="221" t="s">
        <v>95</v>
      </c>
      <c r="C123" s="267" t="s">
        <v>96</v>
      </c>
      <c r="D123" s="226"/>
      <c r="E123" s="231"/>
      <c r="F123" s="234"/>
      <c r="G123" s="234">
        <f>SUMIF(AE124:AE131,"&lt;&gt;NOR",G124:G131)</f>
        <v>0</v>
      </c>
      <c r="H123" s="234"/>
      <c r="I123" s="234">
        <f>SUM(I124:I131)</f>
        <v>0</v>
      </c>
      <c r="J123" s="234"/>
      <c r="K123" s="234">
        <f>SUM(K124:K131)</f>
        <v>0</v>
      </c>
      <c r="L123" s="234"/>
      <c r="M123" s="234">
        <f>SUM(M124:M131)</f>
        <v>0</v>
      </c>
      <c r="N123" s="227"/>
      <c r="O123" s="227">
        <f>SUM(O124:O131)</f>
        <v>3.6830000000000002E-2</v>
      </c>
      <c r="P123" s="227"/>
      <c r="Q123" s="227">
        <f>SUM(Q124:Q131)</f>
        <v>0</v>
      </c>
      <c r="R123" s="227"/>
      <c r="S123" s="227"/>
      <c r="T123" s="228"/>
      <c r="U123" s="227">
        <f>SUM(U124:U131)</f>
        <v>7.95</v>
      </c>
      <c r="AE123" t="s">
        <v>135</v>
      </c>
    </row>
    <row r="124" spans="1:60" ht="22.5" outlineLevel="1" x14ac:dyDescent="0.2">
      <c r="A124" s="214">
        <v>79</v>
      </c>
      <c r="B124" s="220" t="s">
        <v>320</v>
      </c>
      <c r="C124" s="265" t="s">
        <v>321</v>
      </c>
      <c r="D124" s="222" t="s">
        <v>138</v>
      </c>
      <c r="E124" s="229">
        <v>5.0999999999999996</v>
      </c>
      <c r="F124" s="232">
        <f>H124+J124</f>
        <v>0</v>
      </c>
      <c r="G124" s="233">
        <f>ROUND(E124*F124,2)</f>
        <v>0</v>
      </c>
      <c r="H124" s="233"/>
      <c r="I124" s="233">
        <f>ROUND(E124*H124,2)</f>
        <v>0</v>
      </c>
      <c r="J124" s="233"/>
      <c r="K124" s="233">
        <f>ROUND(E124*J124,2)</f>
        <v>0</v>
      </c>
      <c r="L124" s="233">
        <v>21</v>
      </c>
      <c r="M124" s="233">
        <f>G124*(1+L124/100)</f>
        <v>0</v>
      </c>
      <c r="N124" s="223">
        <v>0</v>
      </c>
      <c r="O124" s="223">
        <f>ROUND(E124*N124,5)</f>
        <v>0</v>
      </c>
      <c r="P124" s="223">
        <v>0</v>
      </c>
      <c r="Q124" s="223">
        <f>ROUND(E124*P124,5)</f>
        <v>0</v>
      </c>
      <c r="R124" s="223"/>
      <c r="S124" s="223"/>
      <c r="T124" s="224">
        <v>1.6E-2</v>
      </c>
      <c r="U124" s="223">
        <f>ROUND(E124*T124,2)</f>
        <v>0.08</v>
      </c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 t="s">
        <v>139</v>
      </c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">
      <c r="A125" s="214">
        <v>80</v>
      </c>
      <c r="B125" s="220" t="s">
        <v>322</v>
      </c>
      <c r="C125" s="265" t="s">
        <v>323</v>
      </c>
      <c r="D125" s="222" t="s">
        <v>138</v>
      </c>
      <c r="E125" s="229">
        <v>5.0999999999999996</v>
      </c>
      <c r="F125" s="232">
        <f>H125+J125</f>
        <v>0</v>
      </c>
      <c r="G125" s="233">
        <f>ROUND(E125*F125,2)</f>
        <v>0</v>
      </c>
      <c r="H125" s="233"/>
      <c r="I125" s="233">
        <f>ROUND(E125*H125,2)</f>
        <v>0</v>
      </c>
      <c r="J125" s="233"/>
      <c r="K125" s="233">
        <f>ROUND(E125*J125,2)</f>
        <v>0</v>
      </c>
      <c r="L125" s="233">
        <v>21</v>
      </c>
      <c r="M125" s="233">
        <f>G125*(1+L125/100)</f>
        <v>0</v>
      </c>
      <c r="N125" s="223">
        <v>2.1000000000000001E-4</v>
      </c>
      <c r="O125" s="223">
        <f>ROUND(E125*N125,5)</f>
        <v>1.07E-3</v>
      </c>
      <c r="P125" s="223">
        <v>0</v>
      </c>
      <c r="Q125" s="223">
        <f>ROUND(E125*P125,5)</f>
        <v>0</v>
      </c>
      <c r="R125" s="223"/>
      <c r="S125" s="223"/>
      <c r="T125" s="224">
        <v>0.05</v>
      </c>
      <c r="U125" s="223">
        <f>ROUND(E125*T125,2)</f>
        <v>0.26</v>
      </c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 t="s">
        <v>139</v>
      </c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outlineLevel="1" x14ac:dyDescent="0.2">
      <c r="A126" s="214">
        <v>81</v>
      </c>
      <c r="B126" s="220" t="s">
        <v>324</v>
      </c>
      <c r="C126" s="265" t="s">
        <v>325</v>
      </c>
      <c r="D126" s="222" t="s">
        <v>138</v>
      </c>
      <c r="E126" s="229">
        <v>5.0999999999999996</v>
      </c>
      <c r="F126" s="232">
        <f>H126+J126</f>
        <v>0</v>
      </c>
      <c r="G126" s="233">
        <f>ROUND(E126*F126,2)</f>
        <v>0</v>
      </c>
      <c r="H126" s="233"/>
      <c r="I126" s="233">
        <f>ROUND(E126*H126,2)</f>
        <v>0</v>
      </c>
      <c r="J126" s="233"/>
      <c r="K126" s="233">
        <f>ROUND(E126*J126,2)</f>
        <v>0</v>
      </c>
      <c r="L126" s="233">
        <v>21</v>
      </c>
      <c r="M126" s="233">
        <f>G126*(1+L126/100)</f>
        <v>0</v>
      </c>
      <c r="N126" s="223">
        <v>6.9300000000000004E-3</v>
      </c>
      <c r="O126" s="223">
        <f>ROUND(E126*N126,5)</f>
        <v>3.5340000000000003E-2</v>
      </c>
      <c r="P126" s="223">
        <v>0</v>
      </c>
      <c r="Q126" s="223">
        <f>ROUND(E126*P126,5)</f>
        <v>0</v>
      </c>
      <c r="R126" s="223"/>
      <c r="S126" s="223"/>
      <c r="T126" s="224">
        <v>1.3466</v>
      </c>
      <c r="U126" s="223">
        <f>ROUND(E126*T126,2)</f>
        <v>6.87</v>
      </c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 t="s">
        <v>139</v>
      </c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ht="22.5" outlineLevel="1" x14ac:dyDescent="0.2">
      <c r="A127" s="214">
        <v>82</v>
      </c>
      <c r="B127" s="220" t="s">
        <v>326</v>
      </c>
      <c r="C127" s="265" t="s">
        <v>327</v>
      </c>
      <c r="D127" s="222" t="s">
        <v>138</v>
      </c>
      <c r="E127" s="229">
        <v>6.1199999999999992</v>
      </c>
      <c r="F127" s="232">
        <f>H127+J127</f>
        <v>0</v>
      </c>
      <c r="G127" s="233">
        <f>ROUND(E127*F127,2)</f>
        <v>0</v>
      </c>
      <c r="H127" s="233"/>
      <c r="I127" s="233">
        <f>ROUND(E127*H127,2)</f>
        <v>0</v>
      </c>
      <c r="J127" s="233"/>
      <c r="K127" s="233">
        <f>ROUND(E127*J127,2)</f>
        <v>0</v>
      </c>
      <c r="L127" s="233">
        <v>21</v>
      </c>
      <c r="M127" s="233">
        <f>G127*(1+L127/100)</f>
        <v>0</v>
      </c>
      <c r="N127" s="223">
        <v>0</v>
      </c>
      <c r="O127" s="223">
        <f>ROUND(E127*N127,5)</f>
        <v>0</v>
      </c>
      <c r="P127" s="223">
        <v>0</v>
      </c>
      <c r="Q127" s="223">
        <f>ROUND(E127*P127,5)</f>
        <v>0</v>
      </c>
      <c r="R127" s="223"/>
      <c r="S127" s="223"/>
      <c r="T127" s="224">
        <v>0</v>
      </c>
      <c r="U127" s="223">
        <f>ROUND(E127*T127,2)</f>
        <v>0</v>
      </c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 t="s">
        <v>139</v>
      </c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">
      <c r="A128" s="214"/>
      <c r="B128" s="220"/>
      <c r="C128" s="266" t="s">
        <v>328</v>
      </c>
      <c r="D128" s="225"/>
      <c r="E128" s="230">
        <v>6.12</v>
      </c>
      <c r="F128" s="233"/>
      <c r="G128" s="233"/>
      <c r="H128" s="233"/>
      <c r="I128" s="233"/>
      <c r="J128" s="233"/>
      <c r="K128" s="233"/>
      <c r="L128" s="233"/>
      <c r="M128" s="233"/>
      <c r="N128" s="223"/>
      <c r="O128" s="223"/>
      <c r="P128" s="223"/>
      <c r="Q128" s="223"/>
      <c r="R128" s="223"/>
      <c r="S128" s="223"/>
      <c r="T128" s="224"/>
      <c r="U128" s="22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 t="s">
        <v>141</v>
      </c>
      <c r="AF128" s="213">
        <v>0</v>
      </c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outlineLevel="1" x14ac:dyDescent="0.2">
      <c r="A129" s="214">
        <v>83</v>
      </c>
      <c r="B129" s="220" t="s">
        <v>329</v>
      </c>
      <c r="C129" s="265" t="s">
        <v>330</v>
      </c>
      <c r="D129" s="222" t="s">
        <v>203</v>
      </c>
      <c r="E129" s="229">
        <v>10.6</v>
      </c>
      <c r="F129" s="232">
        <f>H129+J129</f>
        <v>0</v>
      </c>
      <c r="G129" s="233">
        <f>ROUND(E129*F129,2)</f>
        <v>0</v>
      </c>
      <c r="H129" s="233"/>
      <c r="I129" s="233">
        <f>ROUND(E129*H129,2)</f>
        <v>0</v>
      </c>
      <c r="J129" s="233"/>
      <c r="K129" s="233">
        <f>ROUND(E129*J129,2)</f>
        <v>0</v>
      </c>
      <c r="L129" s="233">
        <v>21</v>
      </c>
      <c r="M129" s="233">
        <f>G129*(1+L129/100)</f>
        <v>0</v>
      </c>
      <c r="N129" s="223">
        <v>4.0000000000000003E-5</v>
      </c>
      <c r="O129" s="223">
        <f>ROUND(E129*N129,5)</f>
        <v>4.2000000000000002E-4</v>
      </c>
      <c r="P129" s="223">
        <v>0</v>
      </c>
      <c r="Q129" s="223">
        <f>ROUND(E129*P129,5)</f>
        <v>0</v>
      </c>
      <c r="R129" s="223"/>
      <c r="S129" s="223"/>
      <c r="T129" s="224">
        <v>7.0000000000000007E-2</v>
      </c>
      <c r="U129" s="223">
        <f>ROUND(E129*T129,2)</f>
        <v>0.74</v>
      </c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 t="s">
        <v>139</v>
      </c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">
      <c r="A130" s="214"/>
      <c r="B130" s="220"/>
      <c r="C130" s="266" t="s">
        <v>331</v>
      </c>
      <c r="D130" s="225"/>
      <c r="E130" s="230">
        <v>10.6</v>
      </c>
      <c r="F130" s="233"/>
      <c r="G130" s="233"/>
      <c r="H130" s="233"/>
      <c r="I130" s="233"/>
      <c r="J130" s="233"/>
      <c r="K130" s="233"/>
      <c r="L130" s="233"/>
      <c r="M130" s="233"/>
      <c r="N130" s="223"/>
      <c r="O130" s="223"/>
      <c r="P130" s="223"/>
      <c r="Q130" s="223"/>
      <c r="R130" s="223"/>
      <c r="S130" s="223"/>
      <c r="T130" s="224"/>
      <c r="U130" s="22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 t="s">
        <v>141</v>
      </c>
      <c r="AF130" s="213">
        <v>0</v>
      </c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">
      <c r="A131" s="214">
        <v>84</v>
      </c>
      <c r="B131" s="220" t="s">
        <v>332</v>
      </c>
      <c r="C131" s="265" t="s">
        <v>333</v>
      </c>
      <c r="D131" s="222" t="s">
        <v>0</v>
      </c>
      <c r="E131" s="229">
        <v>137.54130000000001</v>
      </c>
      <c r="F131" s="232">
        <f>H131+J131</f>
        <v>0</v>
      </c>
      <c r="G131" s="233">
        <f>ROUND(E131*F131,2)</f>
        <v>0</v>
      </c>
      <c r="H131" s="233"/>
      <c r="I131" s="233">
        <f>ROUND(E131*H131,2)</f>
        <v>0</v>
      </c>
      <c r="J131" s="233"/>
      <c r="K131" s="233">
        <f>ROUND(E131*J131,2)</f>
        <v>0</v>
      </c>
      <c r="L131" s="233">
        <v>21</v>
      </c>
      <c r="M131" s="233">
        <f>G131*(1+L131/100)</f>
        <v>0</v>
      </c>
      <c r="N131" s="223">
        <v>0</v>
      </c>
      <c r="O131" s="223">
        <f>ROUND(E131*N131,5)</f>
        <v>0</v>
      </c>
      <c r="P131" s="223">
        <v>0</v>
      </c>
      <c r="Q131" s="223">
        <f>ROUND(E131*P131,5)</f>
        <v>0</v>
      </c>
      <c r="R131" s="223"/>
      <c r="S131" s="223"/>
      <c r="T131" s="224">
        <v>0</v>
      </c>
      <c r="U131" s="223">
        <f>ROUND(E131*T131,2)</f>
        <v>0</v>
      </c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 t="s">
        <v>139</v>
      </c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x14ac:dyDescent="0.2">
      <c r="A132" s="215" t="s">
        <v>134</v>
      </c>
      <c r="B132" s="221" t="s">
        <v>97</v>
      </c>
      <c r="C132" s="267" t="s">
        <v>98</v>
      </c>
      <c r="D132" s="226"/>
      <c r="E132" s="231"/>
      <c r="F132" s="234"/>
      <c r="G132" s="234">
        <f>SUMIF(AE133:AE151,"&lt;&gt;NOR",G133:G151)</f>
        <v>0</v>
      </c>
      <c r="H132" s="234"/>
      <c r="I132" s="234">
        <f>SUM(I133:I151)</f>
        <v>0</v>
      </c>
      <c r="J132" s="234"/>
      <c r="K132" s="234">
        <f>SUM(K133:K151)</f>
        <v>0</v>
      </c>
      <c r="L132" s="234"/>
      <c r="M132" s="234">
        <f>SUM(M133:M151)</f>
        <v>0</v>
      </c>
      <c r="N132" s="227"/>
      <c r="O132" s="227">
        <f>SUM(O133:O151)</f>
        <v>8.8500000000000002E-3</v>
      </c>
      <c r="P132" s="227"/>
      <c r="Q132" s="227">
        <f>SUM(Q133:Q151)</f>
        <v>3.8120000000000001E-2</v>
      </c>
      <c r="R132" s="227"/>
      <c r="S132" s="227"/>
      <c r="T132" s="228"/>
      <c r="U132" s="227">
        <f>SUM(U133:U151)</f>
        <v>17.329999999999998</v>
      </c>
      <c r="AE132" t="s">
        <v>135</v>
      </c>
    </row>
    <row r="133" spans="1:60" ht="22.5" outlineLevel="1" x14ac:dyDescent="0.2">
      <c r="A133" s="214">
        <v>85</v>
      </c>
      <c r="B133" s="220" t="s">
        <v>334</v>
      </c>
      <c r="C133" s="265" t="s">
        <v>335</v>
      </c>
      <c r="D133" s="222" t="s">
        <v>138</v>
      </c>
      <c r="E133" s="229">
        <v>35.4</v>
      </c>
      <c r="F133" s="232">
        <f>H133+J133</f>
        <v>0</v>
      </c>
      <c r="G133" s="233">
        <f>ROUND(E133*F133,2)</f>
        <v>0</v>
      </c>
      <c r="H133" s="233"/>
      <c r="I133" s="233">
        <f>ROUND(E133*H133,2)</f>
        <v>0</v>
      </c>
      <c r="J133" s="233"/>
      <c r="K133" s="233">
        <f>ROUND(E133*J133,2)</f>
        <v>0</v>
      </c>
      <c r="L133" s="233">
        <v>21</v>
      </c>
      <c r="M133" s="233">
        <f>G133*(1+L133/100)</f>
        <v>0</v>
      </c>
      <c r="N133" s="223">
        <v>0</v>
      </c>
      <c r="O133" s="223">
        <f>ROUND(E133*N133,5)</f>
        <v>0</v>
      </c>
      <c r="P133" s="223">
        <v>1E-3</v>
      </c>
      <c r="Q133" s="223">
        <f>ROUND(E133*P133,5)</f>
        <v>3.5400000000000001E-2</v>
      </c>
      <c r="R133" s="223"/>
      <c r="S133" s="223"/>
      <c r="T133" s="224">
        <v>0.115</v>
      </c>
      <c r="U133" s="223">
        <f>ROUND(E133*T133,2)</f>
        <v>4.07</v>
      </c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 t="s">
        <v>139</v>
      </c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outlineLevel="1" x14ac:dyDescent="0.2">
      <c r="A134" s="214"/>
      <c r="B134" s="220"/>
      <c r="C134" s="266" t="s">
        <v>336</v>
      </c>
      <c r="D134" s="225"/>
      <c r="E134" s="230">
        <v>35.4</v>
      </c>
      <c r="F134" s="233"/>
      <c r="G134" s="233"/>
      <c r="H134" s="233"/>
      <c r="I134" s="233"/>
      <c r="J134" s="233"/>
      <c r="K134" s="233"/>
      <c r="L134" s="233"/>
      <c r="M134" s="233"/>
      <c r="N134" s="223"/>
      <c r="O134" s="223"/>
      <c r="P134" s="223"/>
      <c r="Q134" s="223"/>
      <c r="R134" s="223"/>
      <c r="S134" s="223"/>
      <c r="T134" s="224"/>
      <c r="U134" s="22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 t="s">
        <v>141</v>
      </c>
      <c r="AF134" s="213">
        <v>0</v>
      </c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">
      <c r="A135" s="214">
        <v>86</v>
      </c>
      <c r="B135" s="220" t="s">
        <v>337</v>
      </c>
      <c r="C135" s="265" t="s">
        <v>338</v>
      </c>
      <c r="D135" s="222" t="s">
        <v>203</v>
      </c>
      <c r="E135" s="229">
        <v>34</v>
      </c>
      <c r="F135" s="232">
        <f>H135+J135</f>
        <v>0</v>
      </c>
      <c r="G135" s="233">
        <f>ROUND(E135*F135,2)</f>
        <v>0</v>
      </c>
      <c r="H135" s="233"/>
      <c r="I135" s="233">
        <f>ROUND(E135*H135,2)</f>
        <v>0</v>
      </c>
      <c r="J135" s="233"/>
      <c r="K135" s="233">
        <f>ROUND(E135*J135,2)</f>
        <v>0</v>
      </c>
      <c r="L135" s="233">
        <v>21</v>
      </c>
      <c r="M135" s="233">
        <f>G135*(1+L135/100)</f>
        <v>0</v>
      </c>
      <c r="N135" s="223">
        <v>0</v>
      </c>
      <c r="O135" s="223">
        <f>ROUND(E135*N135,5)</f>
        <v>0</v>
      </c>
      <c r="P135" s="223">
        <v>8.0000000000000007E-5</v>
      </c>
      <c r="Q135" s="223">
        <f>ROUND(E135*P135,5)</f>
        <v>2.7200000000000002E-3</v>
      </c>
      <c r="R135" s="223"/>
      <c r="S135" s="223"/>
      <c r="T135" s="224">
        <v>3.5000000000000003E-2</v>
      </c>
      <c r="U135" s="223">
        <f>ROUND(E135*T135,2)</f>
        <v>1.19</v>
      </c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 t="s">
        <v>139</v>
      </c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">
      <c r="A136" s="214"/>
      <c r="B136" s="220"/>
      <c r="C136" s="266" t="s">
        <v>339</v>
      </c>
      <c r="D136" s="225"/>
      <c r="E136" s="230">
        <v>34</v>
      </c>
      <c r="F136" s="233"/>
      <c r="G136" s="233"/>
      <c r="H136" s="233"/>
      <c r="I136" s="233"/>
      <c r="J136" s="233"/>
      <c r="K136" s="233"/>
      <c r="L136" s="233"/>
      <c r="M136" s="233"/>
      <c r="N136" s="223"/>
      <c r="O136" s="223"/>
      <c r="P136" s="223"/>
      <c r="Q136" s="223"/>
      <c r="R136" s="223"/>
      <c r="S136" s="223"/>
      <c r="T136" s="224"/>
      <c r="U136" s="22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 t="s">
        <v>141</v>
      </c>
      <c r="AF136" s="213">
        <v>0</v>
      </c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ht="22.5" outlineLevel="1" x14ac:dyDescent="0.2">
      <c r="A137" s="214">
        <v>87</v>
      </c>
      <c r="B137" s="220" t="s">
        <v>340</v>
      </c>
      <c r="C137" s="265" t="s">
        <v>341</v>
      </c>
      <c r="D137" s="222" t="s">
        <v>138</v>
      </c>
      <c r="E137" s="229">
        <v>23.570450000000001</v>
      </c>
      <c r="F137" s="232">
        <f>H137+J137</f>
        <v>0</v>
      </c>
      <c r="G137" s="233">
        <f>ROUND(E137*F137,2)</f>
        <v>0</v>
      </c>
      <c r="H137" s="233"/>
      <c r="I137" s="233">
        <f>ROUND(E137*H137,2)</f>
        <v>0</v>
      </c>
      <c r="J137" s="233"/>
      <c r="K137" s="233">
        <f>ROUND(E137*J137,2)</f>
        <v>0</v>
      </c>
      <c r="L137" s="233">
        <v>21</v>
      </c>
      <c r="M137" s="233">
        <f>G137*(1+L137/100)</f>
        <v>0</v>
      </c>
      <c r="N137" s="223">
        <v>3.3E-4</v>
      </c>
      <c r="O137" s="223">
        <f>ROUND(E137*N137,5)</f>
        <v>7.7799999999999996E-3</v>
      </c>
      <c r="P137" s="223">
        <v>0</v>
      </c>
      <c r="Q137" s="223">
        <f>ROUND(E137*P137,5)</f>
        <v>0</v>
      </c>
      <c r="R137" s="223"/>
      <c r="S137" s="223"/>
      <c r="T137" s="224">
        <v>0.45</v>
      </c>
      <c r="U137" s="223">
        <f>ROUND(E137*T137,2)</f>
        <v>10.61</v>
      </c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 t="s">
        <v>139</v>
      </c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ht="22.5" outlineLevel="1" x14ac:dyDescent="0.2">
      <c r="A138" s="214"/>
      <c r="B138" s="220"/>
      <c r="C138" s="266" t="s">
        <v>342</v>
      </c>
      <c r="D138" s="225"/>
      <c r="E138" s="230">
        <v>21.7272</v>
      </c>
      <c r="F138" s="233"/>
      <c r="G138" s="233"/>
      <c r="H138" s="233"/>
      <c r="I138" s="233"/>
      <c r="J138" s="233"/>
      <c r="K138" s="233"/>
      <c r="L138" s="233"/>
      <c r="M138" s="233"/>
      <c r="N138" s="223"/>
      <c r="O138" s="223"/>
      <c r="P138" s="223"/>
      <c r="Q138" s="223"/>
      <c r="R138" s="223"/>
      <c r="S138" s="223"/>
      <c r="T138" s="224"/>
      <c r="U138" s="22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 t="s">
        <v>141</v>
      </c>
      <c r="AF138" s="213">
        <v>0</v>
      </c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">
      <c r="A139" s="214"/>
      <c r="B139" s="220"/>
      <c r="C139" s="266" t="s">
        <v>343</v>
      </c>
      <c r="D139" s="225"/>
      <c r="E139" s="230">
        <v>1.8432500000000001</v>
      </c>
      <c r="F139" s="233"/>
      <c r="G139" s="233"/>
      <c r="H139" s="233"/>
      <c r="I139" s="233"/>
      <c r="J139" s="233"/>
      <c r="K139" s="233"/>
      <c r="L139" s="233"/>
      <c r="M139" s="233"/>
      <c r="N139" s="223"/>
      <c r="O139" s="223"/>
      <c r="P139" s="223"/>
      <c r="Q139" s="223"/>
      <c r="R139" s="223"/>
      <c r="S139" s="223"/>
      <c r="T139" s="224"/>
      <c r="U139" s="22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 t="s">
        <v>141</v>
      </c>
      <c r="AF139" s="213">
        <v>0</v>
      </c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ht="22.5" outlineLevel="1" x14ac:dyDescent="0.2">
      <c r="A140" s="214">
        <v>88</v>
      </c>
      <c r="B140" s="220" t="s">
        <v>344</v>
      </c>
      <c r="C140" s="265" t="s">
        <v>345</v>
      </c>
      <c r="D140" s="222" t="s">
        <v>138</v>
      </c>
      <c r="E140" s="229">
        <v>26.07264</v>
      </c>
      <c r="F140" s="232">
        <f>H140+J140</f>
        <v>0</v>
      </c>
      <c r="G140" s="233">
        <f>ROUND(E140*F140,2)</f>
        <v>0</v>
      </c>
      <c r="H140" s="233"/>
      <c r="I140" s="233">
        <f>ROUND(E140*H140,2)</f>
        <v>0</v>
      </c>
      <c r="J140" s="233"/>
      <c r="K140" s="233">
        <f>ROUND(E140*J140,2)</f>
        <v>0</v>
      </c>
      <c r="L140" s="233">
        <v>21</v>
      </c>
      <c r="M140" s="233">
        <f>G140*(1+L140/100)</f>
        <v>0</v>
      </c>
      <c r="N140" s="223">
        <v>0</v>
      </c>
      <c r="O140" s="223">
        <f>ROUND(E140*N140,5)</f>
        <v>0</v>
      </c>
      <c r="P140" s="223">
        <v>0</v>
      </c>
      <c r="Q140" s="223">
        <f>ROUND(E140*P140,5)</f>
        <v>0</v>
      </c>
      <c r="R140" s="223"/>
      <c r="S140" s="223"/>
      <c r="T140" s="224">
        <v>0</v>
      </c>
      <c r="U140" s="223">
        <f>ROUND(E140*T140,2)</f>
        <v>0</v>
      </c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 t="s">
        <v>139</v>
      </c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outlineLevel="1" x14ac:dyDescent="0.2">
      <c r="A141" s="214"/>
      <c r="B141" s="220"/>
      <c r="C141" s="266" t="s">
        <v>346</v>
      </c>
      <c r="D141" s="225"/>
      <c r="E141" s="230">
        <v>26.07264</v>
      </c>
      <c r="F141" s="233"/>
      <c r="G141" s="233"/>
      <c r="H141" s="233"/>
      <c r="I141" s="233"/>
      <c r="J141" s="233"/>
      <c r="K141" s="233"/>
      <c r="L141" s="233"/>
      <c r="M141" s="233"/>
      <c r="N141" s="223"/>
      <c r="O141" s="223"/>
      <c r="P141" s="223"/>
      <c r="Q141" s="223"/>
      <c r="R141" s="223"/>
      <c r="S141" s="223"/>
      <c r="T141" s="224"/>
      <c r="U141" s="22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 t="s">
        <v>141</v>
      </c>
      <c r="AF141" s="213">
        <v>0</v>
      </c>
      <c r="AG141" s="213"/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ht="22.5" outlineLevel="1" x14ac:dyDescent="0.2">
      <c r="A142" s="214">
        <v>89</v>
      </c>
      <c r="B142" s="220" t="s">
        <v>347</v>
      </c>
      <c r="C142" s="265" t="s">
        <v>348</v>
      </c>
      <c r="D142" s="222" t="s">
        <v>138</v>
      </c>
      <c r="E142" s="229">
        <v>2.0275750000000001</v>
      </c>
      <c r="F142" s="232">
        <f>H142+J142</f>
        <v>0</v>
      </c>
      <c r="G142" s="233">
        <f>ROUND(E142*F142,2)</f>
        <v>0</v>
      </c>
      <c r="H142" s="233"/>
      <c r="I142" s="233">
        <f>ROUND(E142*H142,2)</f>
        <v>0</v>
      </c>
      <c r="J142" s="233"/>
      <c r="K142" s="233">
        <f>ROUND(E142*J142,2)</f>
        <v>0</v>
      </c>
      <c r="L142" s="233">
        <v>21</v>
      </c>
      <c r="M142" s="233">
        <f>G142*(1+L142/100)</f>
        <v>0</v>
      </c>
      <c r="N142" s="223">
        <v>0</v>
      </c>
      <c r="O142" s="223">
        <f>ROUND(E142*N142,5)</f>
        <v>0</v>
      </c>
      <c r="P142" s="223">
        <v>0</v>
      </c>
      <c r="Q142" s="223">
        <f>ROUND(E142*P142,5)</f>
        <v>0</v>
      </c>
      <c r="R142" s="223"/>
      <c r="S142" s="223"/>
      <c r="T142" s="224">
        <v>0</v>
      </c>
      <c r="U142" s="223">
        <f>ROUND(E142*T142,2)</f>
        <v>0</v>
      </c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 t="s">
        <v>139</v>
      </c>
      <c r="AF142" s="213"/>
      <c r="AG142" s="213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">
      <c r="A143" s="214"/>
      <c r="B143" s="220"/>
      <c r="C143" s="266" t="s">
        <v>349</v>
      </c>
      <c r="D143" s="225"/>
      <c r="E143" s="230">
        <v>2.0275750000000001</v>
      </c>
      <c r="F143" s="233"/>
      <c r="G143" s="233"/>
      <c r="H143" s="233"/>
      <c r="I143" s="233"/>
      <c r="J143" s="233"/>
      <c r="K143" s="233"/>
      <c r="L143" s="233"/>
      <c r="M143" s="233"/>
      <c r="N143" s="223"/>
      <c r="O143" s="223"/>
      <c r="P143" s="223"/>
      <c r="Q143" s="223"/>
      <c r="R143" s="223"/>
      <c r="S143" s="223"/>
      <c r="T143" s="224"/>
      <c r="U143" s="22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 t="s">
        <v>141</v>
      </c>
      <c r="AF143" s="213">
        <v>0</v>
      </c>
      <c r="AG143" s="213"/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">
      <c r="A144" s="214">
        <v>90</v>
      </c>
      <c r="B144" s="220" t="s">
        <v>350</v>
      </c>
      <c r="C144" s="265" t="s">
        <v>351</v>
      </c>
      <c r="D144" s="222" t="s">
        <v>138</v>
      </c>
      <c r="E144" s="229">
        <v>3.2507999999999999</v>
      </c>
      <c r="F144" s="232">
        <f>H144+J144</f>
        <v>0</v>
      </c>
      <c r="G144" s="233">
        <f>ROUND(E144*F144,2)</f>
        <v>0</v>
      </c>
      <c r="H144" s="233"/>
      <c r="I144" s="233">
        <f>ROUND(E144*H144,2)</f>
        <v>0</v>
      </c>
      <c r="J144" s="233"/>
      <c r="K144" s="233">
        <f>ROUND(E144*J144,2)</f>
        <v>0</v>
      </c>
      <c r="L144" s="233">
        <v>21</v>
      </c>
      <c r="M144" s="233">
        <f>G144*(1+L144/100)</f>
        <v>0</v>
      </c>
      <c r="N144" s="223">
        <v>3.3E-4</v>
      </c>
      <c r="O144" s="223">
        <f>ROUND(E144*N144,5)</f>
        <v>1.07E-3</v>
      </c>
      <c r="P144" s="223">
        <v>0</v>
      </c>
      <c r="Q144" s="223">
        <f>ROUND(E144*P144,5)</f>
        <v>0</v>
      </c>
      <c r="R144" s="223"/>
      <c r="S144" s="223"/>
      <c r="T144" s="224">
        <v>0.45</v>
      </c>
      <c r="U144" s="223">
        <f>ROUND(E144*T144,2)</f>
        <v>1.46</v>
      </c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 t="s">
        <v>139</v>
      </c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">
      <c r="A145" s="214"/>
      <c r="B145" s="220"/>
      <c r="C145" s="266" t="s">
        <v>352</v>
      </c>
      <c r="D145" s="225"/>
      <c r="E145" s="230">
        <v>3.2507999999999999</v>
      </c>
      <c r="F145" s="233"/>
      <c r="G145" s="233"/>
      <c r="H145" s="233"/>
      <c r="I145" s="233"/>
      <c r="J145" s="233"/>
      <c r="K145" s="233"/>
      <c r="L145" s="233"/>
      <c r="M145" s="233"/>
      <c r="N145" s="223"/>
      <c r="O145" s="223"/>
      <c r="P145" s="223"/>
      <c r="Q145" s="223"/>
      <c r="R145" s="223"/>
      <c r="S145" s="223"/>
      <c r="T145" s="224"/>
      <c r="U145" s="22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 t="s">
        <v>141</v>
      </c>
      <c r="AF145" s="213">
        <v>0</v>
      </c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">
      <c r="A146" s="214">
        <v>91</v>
      </c>
      <c r="B146" s="220" t="s">
        <v>353</v>
      </c>
      <c r="C146" s="265" t="s">
        <v>354</v>
      </c>
      <c r="D146" s="222" t="s">
        <v>138</v>
      </c>
      <c r="E146" s="229">
        <v>3.5758800000000002</v>
      </c>
      <c r="F146" s="232">
        <f>H146+J146</f>
        <v>0</v>
      </c>
      <c r="G146" s="233">
        <f>ROUND(E146*F146,2)</f>
        <v>0</v>
      </c>
      <c r="H146" s="233"/>
      <c r="I146" s="233">
        <f>ROUND(E146*H146,2)</f>
        <v>0</v>
      </c>
      <c r="J146" s="233"/>
      <c r="K146" s="233">
        <f>ROUND(E146*J146,2)</f>
        <v>0</v>
      </c>
      <c r="L146" s="233">
        <v>21</v>
      </c>
      <c r="M146" s="233">
        <f>G146*(1+L146/100)</f>
        <v>0</v>
      </c>
      <c r="N146" s="223">
        <v>0</v>
      </c>
      <c r="O146" s="223">
        <f>ROUND(E146*N146,5)</f>
        <v>0</v>
      </c>
      <c r="P146" s="223">
        <v>0</v>
      </c>
      <c r="Q146" s="223">
        <f>ROUND(E146*P146,5)</f>
        <v>0</v>
      </c>
      <c r="R146" s="223"/>
      <c r="S146" s="223"/>
      <c r="T146" s="224">
        <v>0</v>
      </c>
      <c r="U146" s="223">
        <f>ROUND(E146*T146,2)</f>
        <v>0</v>
      </c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 t="s">
        <v>139</v>
      </c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">
      <c r="A147" s="214"/>
      <c r="B147" s="220"/>
      <c r="C147" s="266" t="s">
        <v>355</v>
      </c>
      <c r="D147" s="225"/>
      <c r="E147" s="230">
        <v>3.5758800000000002</v>
      </c>
      <c r="F147" s="233"/>
      <c r="G147" s="233"/>
      <c r="H147" s="233"/>
      <c r="I147" s="233"/>
      <c r="J147" s="233"/>
      <c r="K147" s="233"/>
      <c r="L147" s="233"/>
      <c r="M147" s="233"/>
      <c r="N147" s="223"/>
      <c r="O147" s="223"/>
      <c r="P147" s="223"/>
      <c r="Q147" s="223"/>
      <c r="R147" s="223"/>
      <c r="S147" s="223"/>
      <c r="T147" s="224"/>
      <c r="U147" s="22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 t="s">
        <v>141</v>
      </c>
      <c r="AF147" s="213">
        <v>0</v>
      </c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">
      <c r="A148" s="214">
        <v>92</v>
      </c>
      <c r="B148" s="220" t="s">
        <v>356</v>
      </c>
      <c r="C148" s="265" t="s">
        <v>357</v>
      </c>
      <c r="D148" s="222" t="s">
        <v>138</v>
      </c>
      <c r="E148" s="229">
        <v>1.97875</v>
      </c>
      <c r="F148" s="232">
        <f>H148+J148</f>
        <v>0</v>
      </c>
      <c r="G148" s="233">
        <f>ROUND(E148*F148,2)</f>
        <v>0</v>
      </c>
      <c r="H148" s="233"/>
      <c r="I148" s="233">
        <f>ROUND(E148*H148,2)</f>
        <v>0</v>
      </c>
      <c r="J148" s="233"/>
      <c r="K148" s="233">
        <f>ROUND(E148*J148,2)</f>
        <v>0</v>
      </c>
      <c r="L148" s="233">
        <v>21</v>
      </c>
      <c r="M148" s="233">
        <f>G148*(1+L148/100)</f>
        <v>0</v>
      </c>
      <c r="N148" s="223">
        <v>0</v>
      </c>
      <c r="O148" s="223">
        <f>ROUND(E148*N148,5)</f>
        <v>0</v>
      </c>
      <c r="P148" s="223">
        <v>0</v>
      </c>
      <c r="Q148" s="223">
        <f>ROUND(E148*P148,5)</f>
        <v>0</v>
      </c>
      <c r="R148" s="223"/>
      <c r="S148" s="223"/>
      <c r="T148" s="224">
        <v>0</v>
      </c>
      <c r="U148" s="223">
        <f>ROUND(E148*T148,2)</f>
        <v>0</v>
      </c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 t="s">
        <v>139</v>
      </c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">
      <c r="A149" s="214"/>
      <c r="B149" s="220"/>
      <c r="C149" s="266" t="s">
        <v>358</v>
      </c>
      <c r="D149" s="225"/>
      <c r="E149" s="230">
        <v>1.97875</v>
      </c>
      <c r="F149" s="233"/>
      <c r="G149" s="233"/>
      <c r="H149" s="233"/>
      <c r="I149" s="233"/>
      <c r="J149" s="233"/>
      <c r="K149" s="233"/>
      <c r="L149" s="233"/>
      <c r="M149" s="233"/>
      <c r="N149" s="223"/>
      <c r="O149" s="223"/>
      <c r="P149" s="223"/>
      <c r="Q149" s="223"/>
      <c r="R149" s="223"/>
      <c r="S149" s="223"/>
      <c r="T149" s="224"/>
      <c r="U149" s="22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 t="s">
        <v>141</v>
      </c>
      <c r="AF149" s="213">
        <v>0</v>
      </c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">
      <c r="A150" s="214">
        <v>93</v>
      </c>
      <c r="B150" s="220" t="s">
        <v>359</v>
      </c>
      <c r="C150" s="265" t="s">
        <v>360</v>
      </c>
      <c r="D150" s="222" t="s">
        <v>158</v>
      </c>
      <c r="E150" s="229">
        <v>1</v>
      </c>
      <c r="F150" s="232">
        <f>H150+J150</f>
        <v>0</v>
      </c>
      <c r="G150" s="233">
        <f>ROUND(E150*F150,2)</f>
        <v>0</v>
      </c>
      <c r="H150" s="233"/>
      <c r="I150" s="233">
        <f>ROUND(E150*H150,2)</f>
        <v>0</v>
      </c>
      <c r="J150" s="233"/>
      <c r="K150" s="233">
        <f>ROUND(E150*J150,2)</f>
        <v>0</v>
      </c>
      <c r="L150" s="233">
        <v>21</v>
      </c>
      <c r="M150" s="233">
        <f>G150*(1+L150/100)</f>
        <v>0</v>
      </c>
      <c r="N150" s="223">
        <v>0</v>
      </c>
      <c r="O150" s="223">
        <f>ROUND(E150*N150,5)</f>
        <v>0</v>
      </c>
      <c r="P150" s="223">
        <v>0</v>
      </c>
      <c r="Q150" s="223">
        <f>ROUND(E150*P150,5)</f>
        <v>0</v>
      </c>
      <c r="R150" s="223"/>
      <c r="S150" s="223"/>
      <c r="T150" s="224">
        <v>0</v>
      </c>
      <c r="U150" s="223">
        <f>ROUND(E150*T150,2)</f>
        <v>0</v>
      </c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 t="s">
        <v>139</v>
      </c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outlineLevel="1" x14ac:dyDescent="0.2">
      <c r="A151" s="214">
        <v>94</v>
      </c>
      <c r="B151" s="220" t="s">
        <v>361</v>
      </c>
      <c r="C151" s="265" t="s">
        <v>362</v>
      </c>
      <c r="D151" s="222" t="s">
        <v>0</v>
      </c>
      <c r="E151" s="229">
        <v>1036.5791999999999</v>
      </c>
      <c r="F151" s="232">
        <f>H151+J151</f>
        <v>0</v>
      </c>
      <c r="G151" s="233">
        <f>ROUND(E151*F151,2)</f>
        <v>0</v>
      </c>
      <c r="H151" s="233"/>
      <c r="I151" s="233">
        <f>ROUND(E151*H151,2)</f>
        <v>0</v>
      </c>
      <c r="J151" s="233"/>
      <c r="K151" s="233">
        <f>ROUND(E151*J151,2)</f>
        <v>0</v>
      </c>
      <c r="L151" s="233">
        <v>21</v>
      </c>
      <c r="M151" s="233">
        <f>G151*(1+L151/100)</f>
        <v>0</v>
      </c>
      <c r="N151" s="223">
        <v>0</v>
      </c>
      <c r="O151" s="223">
        <f>ROUND(E151*N151,5)</f>
        <v>0</v>
      </c>
      <c r="P151" s="223">
        <v>0</v>
      </c>
      <c r="Q151" s="223">
        <f>ROUND(E151*P151,5)</f>
        <v>0</v>
      </c>
      <c r="R151" s="223"/>
      <c r="S151" s="223"/>
      <c r="T151" s="224">
        <v>0</v>
      </c>
      <c r="U151" s="223">
        <f>ROUND(E151*T151,2)</f>
        <v>0</v>
      </c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 t="s">
        <v>139</v>
      </c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x14ac:dyDescent="0.2">
      <c r="A152" s="215" t="s">
        <v>134</v>
      </c>
      <c r="B152" s="221" t="s">
        <v>99</v>
      </c>
      <c r="C152" s="267" t="s">
        <v>100</v>
      </c>
      <c r="D152" s="226"/>
      <c r="E152" s="231"/>
      <c r="F152" s="234"/>
      <c r="G152" s="234">
        <f>SUMIF(AE153:AE160,"&lt;&gt;NOR",G153:G160)</f>
        <v>0</v>
      </c>
      <c r="H152" s="234"/>
      <c r="I152" s="234">
        <f>SUM(I153:I160)</f>
        <v>0</v>
      </c>
      <c r="J152" s="234"/>
      <c r="K152" s="234">
        <f>SUM(K153:K160)</f>
        <v>0</v>
      </c>
      <c r="L152" s="234"/>
      <c r="M152" s="234">
        <f>SUM(M153:M160)</f>
        <v>0</v>
      </c>
      <c r="N152" s="227"/>
      <c r="O152" s="227">
        <f>SUM(O153:O160)</f>
        <v>7.8169999999999989E-2</v>
      </c>
      <c r="P152" s="227"/>
      <c r="Q152" s="227">
        <f>SUM(Q153:Q160)</f>
        <v>0</v>
      </c>
      <c r="R152" s="227"/>
      <c r="S152" s="227"/>
      <c r="T152" s="228"/>
      <c r="U152" s="227">
        <f>SUM(U153:U160)</f>
        <v>42.42</v>
      </c>
      <c r="AE152" t="s">
        <v>135</v>
      </c>
    </row>
    <row r="153" spans="1:60" outlineLevel="1" x14ac:dyDescent="0.2">
      <c r="A153" s="214">
        <v>95</v>
      </c>
      <c r="B153" s="220" t="s">
        <v>363</v>
      </c>
      <c r="C153" s="265" t="s">
        <v>364</v>
      </c>
      <c r="D153" s="222" t="s">
        <v>138</v>
      </c>
      <c r="E153" s="229">
        <v>25.44</v>
      </c>
      <c r="F153" s="232">
        <f>H153+J153</f>
        <v>0</v>
      </c>
      <c r="G153" s="233">
        <f>ROUND(E153*F153,2)</f>
        <v>0</v>
      </c>
      <c r="H153" s="233"/>
      <c r="I153" s="233">
        <f>ROUND(E153*H153,2)</f>
        <v>0</v>
      </c>
      <c r="J153" s="233"/>
      <c r="K153" s="233">
        <f>ROUND(E153*J153,2)</f>
        <v>0</v>
      </c>
      <c r="L153" s="233">
        <v>21</v>
      </c>
      <c r="M153" s="233">
        <f>G153*(1+L153/100)</f>
        <v>0</v>
      </c>
      <c r="N153" s="223">
        <v>2.1000000000000001E-4</v>
      </c>
      <c r="O153" s="223">
        <f>ROUND(E153*N153,5)</f>
        <v>5.3400000000000001E-3</v>
      </c>
      <c r="P153" s="223">
        <v>0</v>
      </c>
      <c r="Q153" s="223">
        <f>ROUND(E153*P153,5)</f>
        <v>0</v>
      </c>
      <c r="R153" s="223"/>
      <c r="S153" s="223"/>
      <c r="T153" s="224">
        <v>0.05</v>
      </c>
      <c r="U153" s="223">
        <f>ROUND(E153*T153,2)</f>
        <v>1.27</v>
      </c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 t="s">
        <v>139</v>
      </c>
      <c r="AF153" s="213"/>
      <c r="AG153" s="213"/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1" x14ac:dyDescent="0.2">
      <c r="A154" s="214">
        <v>96</v>
      </c>
      <c r="B154" s="220" t="s">
        <v>365</v>
      </c>
      <c r="C154" s="265" t="s">
        <v>366</v>
      </c>
      <c r="D154" s="222" t="s">
        <v>138</v>
      </c>
      <c r="E154" s="229">
        <v>25.439999999999998</v>
      </c>
      <c r="F154" s="232">
        <f>H154+J154</f>
        <v>0</v>
      </c>
      <c r="G154" s="233">
        <f>ROUND(E154*F154,2)</f>
        <v>0</v>
      </c>
      <c r="H154" s="233"/>
      <c r="I154" s="233">
        <f>ROUND(E154*H154,2)</f>
        <v>0</v>
      </c>
      <c r="J154" s="233"/>
      <c r="K154" s="233">
        <f>ROUND(E154*J154,2)</f>
        <v>0</v>
      </c>
      <c r="L154" s="233">
        <v>21</v>
      </c>
      <c r="M154" s="233">
        <f>G154*(1+L154/100)</f>
        <v>0</v>
      </c>
      <c r="N154" s="223">
        <v>2.8400000000000001E-3</v>
      </c>
      <c r="O154" s="223">
        <f>ROUND(E154*N154,5)</f>
        <v>7.2249999999999995E-2</v>
      </c>
      <c r="P154" s="223">
        <v>0</v>
      </c>
      <c r="Q154" s="223">
        <f>ROUND(E154*P154,5)</f>
        <v>0</v>
      </c>
      <c r="R154" s="223"/>
      <c r="S154" s="223"/>
      <c r="T154" s="224">
        <v>1.5780000000000001</v>
      </c>
      <c r="U154" s="223">
        <f>ROUND(E154*T154,2)</f>
        <v>40.14</v>
      </c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 t="s">
        <v>139</v>
      </c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">
      <c r="A155" s="214"/>
      <c r="B155" s="220"/>
      <c r="C155" s="266" t="s">
        <v>367</v>
      </c>
      <c r="D155" s="225"/>
      <c r="E155" s="230">
        <v>25.44</v>
      </c>
      <c r="F155" s="233"/>
      <c r="G155" s="233"/>
      <c r="H155" s="233"/>
      <c r="I155" s="233"/>
      <c r="J155" s="233"/>
      <c r="K155" s="233"/>
      <c r="L155" s="233"/>
      <c r="M155" s="233"/>
      <c r="N155" s="223"/>
      <c r="O155" s="223"/>
      <c r="P155" s="223"/>
      <c r="Q155" s="223"/>
      <c r="R155" s="223"/>
      <c r="S155" s="223"/>
      <c r="T155" s="224"/>
      <c r="U155" s="22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 t="s">
        <v>141</v>
      </c>
      <c r="AF155" s="213">
        <v>0</v>
      </c>
      <c r="AG155" s="213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">
      <c r="A156" s="214">
        <v>97</v>
      </c>
      <c r="B156" s="220" t="s">
        <v>368</v>
      </c>
      <c r="C156" s="265" t="s">
        <v>369</v>
      </c>
      <c r="D156" s="222" t="s">
        <v>138</v>
      </c>
      <c r="E156" s="229">
        <v>30.527999999999999</v>
      </c>
      <c r="F156" s="232">
        <f>H156+J156</f>
        <v>0</v>
      </c>
      <c r="G156" s="233">
        <f>ROUND(E156*F156,2)</f>
        <v>0</v>
      </c>
      <c r="H156" s="233"/>
      <c r="I156" s="233">
        <f>ROUND(E156*H156,2)</f>
        <v>0</v>
      </c>
      <c r="J156" s="233"/>
      <c r="K156" s="233">
        <f>ROUND(E156*J156,2)</f>
        <v>0</v>
      </c>
      <c r="L156" s="233">
        <v>21</v>
      </c>
      <c r="M156" s="233">
        <f>G156*(1+L156/100)</f>
        <v>0</v>
      </c>
      <c r="N156" s="223">
        <v>0</v>
      </c>
      <c r="O156" s="223">
        <f>ROUND(E156*N156,5)</f>
        <v>0</v>
      </c>
      <c r="P156" s="223">
        <v>0</v>
      </c>
      <c r="Q156" s="223">
        <f>ROUND(E156*P156,5)</f>
        <v>0</v>
      </c>
      <c r="R156" s="223"/>
      <c r="S156" s="223"/>
      <c r="T156" s="224">
        <v>0</v>
      </c>
      <c r="U156" s="223">
        <f>ROUND(E156*T156,2)</f>
        <v>0</v>
      </c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 t="s">
        <v>139</v>
      </c>
      <c r="AF156" s="213"/>
      <c r="AG156" s="213"/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outlineLevel="1" x14ac:dyDescent="0.2">
      <c r="A157" s="214"/>
      <c r="B157" s="220"/>
      <c r="C157" s="266" t="s">
        <v>370</v>
      </c>
      <c r="D157" s="225"/>
      <c r="E157" s="230">
        <v>30.527999999999999</v>
      </c>
      <c r="F157" s="233"/>
      <c r="G157" s="233"/>
      <c r="H157" s="233"/>
      <c r="I157" s="233"/>
      <c r="J157" s="233"/>
      <c r="K157" s="233"/>
      <c r="L157" s="233"/>
      <c r="M157" s="233"/>
      <c r="N157" s="223"/>
      <c r="O157" s="223"/>
      <c r="P157" s="223"/>
      <c r="Q157" s="223"/>
      <c r="R157" s="223"/>
      <c r="S157" s="223"/>
      <c r="T157" s="224"/>
      <c r="U157" s="22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 t="s">
        <v>141</v>
      </c>
      <c r="AF157" s="213">
        <v>0</v>
      </c>
      <c r="AG157" s="213"/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">
      <c r="A158" s="214">
        <v>98</v>
      </c>
      <c r="B158" s="220" t="s">
        <v>329</v>
      </c>
      <c r="C158" s="265" t="s">
        <v>330</v>
      </c>
      <c r="D158" s="222" t="s">
        <v>203</v>
      </c>
      <c r="E158" s="229">
        <v>14.399999999999999</v>
      </c>
      <c r="F158" s="232">
        <f>H158+J158</f>
        <v>0</v>
      </c>
      <c r="G158" s="233">
        <f>ROUND(E158*F158,2)</f>
        <v>0</v>
      </c>
      <c r="H158" s="233"/>
      <c r="I158" s="233">
        <f>ROUND(E158*H158,2)</f>
        <v>0</v>
      </c>
      <c r="J158" s="233"/>
      <c r="K158" s="233">
        <f>ROUND(E158*J158,2)</f>
        <v>0</v>
      </c>
      <c r="L158" s="233">
        <v>21</v>
      </c>
      <c r="M158" s="233">
        <f>G158*(1+L158/100)</f>
        <v>0</v>
      </c>
      <c r="N158" s="223">
        <v>4.0000000000000003E-5</v>
      </c>
      <c r="O158" s="223">
        <f>ROUND(E158*N158,5)</f>
        <v>5.8E-4</v>
      </c>
      <c r="P158" s="223">
        <v>0</v>
      </c>
      <c r="Q158" s="223">
        <f>ROUND(E158*P158,5)</f>
        <v>0</v>
      </c>
      <c r="R158" s="223"/>
      <c r="S158" s="223"/>
      <c r="T158" s="224">
        <v>7.0000000000000007E-2</v>
      </c>
      <c r="U158" s="223">
        <f>ROUND(E158*T158,2)</f>
        <v>1.01</v>
      </c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 t="s">
        <v>139</v>
      </c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">
      <c r="A159" s="214"/>
      <c r="B159" s="220"/>
      <c r="C159" s="266" t="s">
        <v>371</v>
      </c>
      <c r="D159" s="225"/>
      <c r="E159" s="230">
        <v>14.4</v>
      </c>
      <c r="F159" s="233"/>
      <c r="G159" s="233"/>
      <c r="H159" s="233"/>
      <c r="I159" s="233"/>
      <c r="J159" s="233"/>
      <c r="K159" s="233"/>
      <c r="L159" s="233"/>
      <c r="M159" s="233"/>
      <c r="N159" s="223"/>
      <c r="O159" s="223"/>
      <c r="P159" s="223"/>
      <c r="Q159" s="223"/>
      <c r="R159" s="223"/>
      <c r="S159" s="223"/>
      <c r="T159" s="224"/>
      <c r="U159" s="22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 t="s">
        <v>141</v>
      </c>
      <c r="AF159" s="213">
        <v>0</v>
      </c>
      <c r="AG159" s="213"/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">
      <c r="A160" s="214">
        <v>99</v>
      </c>
      <c r="B160" s="220" t="s">
        <v>372</v>
      </c>
      <c r="C160" s="265" t="s">
        <v>373</v>
      </c>
      <c r="D160" s="222" t="s">
        <v>0</v>
      </c>
      <c r="E160" s="229">
        <v>1020.2866</v>
      </c>
      <c r="F160" s="232">
        <f>H160+J160</f>
        <v>0</v>
      </c>
      <c r="G160" s="233">
        <f>ROUND(E160*F160,2)</f>
        <v>0</v>
      </c>
      <c r="H160" s="233"/>
      <c r="I160" s="233">
        <f>ROUND(E160*H160,2)</f>
        <v>0</v>
      </c>
      <c r="J160" s="233"/>
      <c r="K160" s="233">
        <f>ROUND(E160*J160,2)</f>
        <v>0</v>
      </c>
      <c r="L160" s="233">
        <v>21</v>
      </c>
      <c r="M160" s="233">
        <f>G160*(1+L160/100)</f>
        <v>0</v>
      </c>
      <c r="N160" s="223">
        <v>0</v>
      </c>
      <c r="O160" s="223">
        <f>ROUND(E160*N160,5)</f>
        <v>0</v>
      </c>
      <c r="P160" s="223">
        <v>0</v>
      </c>
      <c r="Q160" s="223">
        <f>ROUND(E160*P160,5)</f>
        <v>0</v>
      </c>
      <c r="R160" s="223"/>
      <c r="S160" s="223"/>
      <c r="T160" s="224">
        <v>0</v>
      </c>
      <c r="U160" s="223">
        <f>ROUND(E160*T160,2)</f>
        <v>0</v>
      </c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 t="s">
        <v>139</v>
      </c>
      <c r="AF160" s="213"/>
      <c r="AG160" s="213"/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x14ac:dyDescent="0.2">
      <c r="A161" s="215" t="s">
        <v>134</v>
      </c>
      <c r="B161" s="221" t="s">
        <v>101</v>
      </c>
      <c r="C161" s="267" t="s">
        <v>102</v>
      </c>
      <c r="D161" s="226"/>
      <c r="E161" s="231"/>
      <c r="F161" s="234"/>
      <c r="G161" s="234">
        <f>SUMIF(AE162:AE169,"&lt;&gt;NOR",G162:G169)</f>
        <v>0</v>
      </c>
      <c r="H161" s="234"/>
      <c r="I161" s="234">
        <f>SUM(I162:I169)</f>
        <v>0</v>
      </c>
      <c r="J161" s="234"/>
      <c r="K161" s="234">
        <f>SUM(K162:K169)</f>
        <v>0</v>
      </c>
      <c r="L161" s="234"/>
      <c r="M161" s="234">
        <f>SUM(M162:M169)</f>
        <v>0</v>
      </c>
      <c r="N161" s="227"/>
      <c r="O161" s="227">
        <f>SUM(O162:O169)</f>
        <v>3.2350000000000004E-2</v>
      </c>
      <c r="P161" s="227"/>
      <c r="Q161" s="227">
        <f>SUM(Q162:Q169)</f>
        <v>0</v>
      </c>
      <c r="R161" s="227"/>
      <c r="S161" s="227"/>
      <c r="T161" s="228"/>
      <c r="U161" s="227">
        <f>SUM(U162:U169)</f>
        <v>19.760000000000002</v>
      </c>
      <c r="AE161" t="s">
        <v>135</v>
      </c>
    </row>
    <row r="162" spans="1:60" outlineLevel="1" x14ac:dyDescent="0.2">
      <c r="A162" s="214">
        <v>100</v>
      </c>
      <c r="B162" s="220" t="s">
        <v>374</v>
      </c>
      <c r="C162" s="265" t="s">
        <v>375</v>
      </c>
      <c r="D162" s="222" t="s">
        <v>138</v>
      </c>
      <c r="E162" s="229">
        <v>147.04</v>
      </c>
      <c r="F162" s="232">
        <f>H162+J162</f>
        <v>0</v>
      </c>
      <c r="G162" s="233">
        <f>ROUND(E162*F162,2)</f>
        <v>0</v>
      </c>
      <c r="H162" s="233"/>
      <c r="I162" s="233">
        <f>ROUND(E162*H162,2)</f>
        <v>0</v>
      </c>
      <c r="J162" s="233"/>
      <c r="K162" s="233">
        <f>ROUND(E162*J162,2)</f>
        <v>0</v>
      </c>
      <c r="L162" s="233">
        <v>21</v>
      </c>
      <c r="M162" s="233">
        <f>G162*(1+L162/100)</f>
        <v>0</v>
      </c>
      <c r="N162" s="223">
        <v>6.9999999999999994E-5</v>
      </c>
      <c r="O162" s="223">
        <f>ROUND(E162*N162,5)</f>
        <v>1.0290000000000001E-2</v>
      </c>
      <c r="P162" s="223">
        <v>0</v>
      </c>
      <c r="Q162" s="223">
        <f>ROUND(E162*P162,5)</f>
        <v>0</v>
      </c>
      <c r="R162" s="223"/>
      <c r="S162" s="223"/>
      <c r="T162" s="224">
        <v>3.2480000000000002E-2</v>
      </c>
      <c r="U162" s="223">
        <f>ROUND(E162*T162,2)</f>
        <v>4.78</v>
      </c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 t="s">
        <v>139</v>
      </c>
      <c r="AF162" s="213"/>
      <c r="AG162" s="213"/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outlineLevel="1" x14ac:dyDescent="0.2">
      <c r="A163" s="214"/>
      <c r="B163" s="220"/>
      <c r="C163" s="266" t="s">
        <v>376</v>
      </c>
      <c r="D163" s="225"/>
      <c r="E163" s="230">
        <v>113.14</v>
      </c>
      <c r="F163" s="233"/>
      <c r="G163" s="233"/>
      <c r="H163" s="233"/>
      <c r="I163" s="233"/>
      <c r="J163" s="233"/>
      <c r="K163" s="233"/>
      <c r="L163" s="233"/>
      <c r="M163" s="233"/>
      <c r="N163" s="223"/>
      <c r="O163" s="223"/>
      <c r="P163" s="223"/>
      <c r="Q163" s="223"/>
      <c r="R163" s="223"/>
      <c r="S163" s="223"/>
      <c r="T163" s="224"/>
      <c r="U163" s="22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 t="s">
        <v>141</v>
      </c>
      <c r="AF163" s="213">
        <v>0</v>
      </c>
      <c r="AG163" s="213"/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outlineLevel="1" x14ac:dyDescent="0.2">
      <c r="A164" s="214"/>
      <c r="B164" s="220"/>
      <c r="C164" s="266" t="s">
        <v>377</v>
      </c>
      <c r="D164" s="225"/>
      <c r="E164" s="230">
        <v>28.8</v>
      </c>
      <c r="F164" s="233"/>
      <c r="G164" s="233"/>
      <c r="H164" s="233"/>
      <c r="I164" s="233"/>
      <c r="J164" s="233"/>
      <c r="K164" s="233"/>
      <c r="L164" s="233"/>
      <c r="M164" s="233"/>
      <c r="N164" s="223"/>
      <c r="O164" s="223"/>
      <c r="P164" s="223"/>
      <c r="Q164" s="223"/>
      <c r="R164" s="223"/>
      <c r="S164" s="223"/>
      <c r="T164" s="224"/>
      <c r="U164" s="22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 t="s">
        <v>141</v>
      </c>
      <c r="AF164" s="213">
        <v>0</v>
      </c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outlineLevel="1" x14ac:dyDescent="0.2">
      <c r="A165" s="214"/>
      <c r="B165" s="220"/>
      <c r="C165" s="266" t="s">
        <v>378</v>
      </c>
      <c r="D165" s="225"/>
      <c r="E165" s="230">
        <v>5.0999999999999996</v>
      </c>
      <c r="F165" s="233"/>
      <c r="G165" s="233"/>
      <c r="H165" s="233"/>
      <c r="I165" s="233"/>
      <c r="J165" s="233"/>
      <c r="K165" s="233"/>
      <c r="L165" s="233"/>
      <c r="M165" s="233"/>
      <c r="N165" s="223"/>
      <c r="O165" s="223"/>
      <c r="P165" s="223"/>
      <c r="Q165" s="223"/>
      <c r="R165" s="223"/>
      <c r="S165" s="223"/>
      <c r="T165" s="224"/>
      <c r="U165" s="22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 t="s">
        <v>141</v>
      </c>
      <c r="AF165" s="213">
        <v>0</v>
      </c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outlineLevel="1" x14ac:dyDescent="0.2">
      <c r="A166" s="214">
        <v>101</v>
      </c>
      <c r="B166" s="220" t="s">
        <v>379</v>
      </c>
      <c r="C166" s="265" t="s">
        <v>380</v>
      </c>
      <c r="D166" s="222" t="s">
        <v>138</v>
      </c>
      <c r="E166" s="229">
        <v>147.04</v>
      </c>
      <c r="F166" s="232">
        <f>H166+J166</f>
        <v>0</v>
      </c>
      <c r="G166" s="233">
        <f>ROUND(E166*F166,2)</f>
        <v>0</v>
      </c>
      <c r="H166" s="233"/>
      <c r="I166" s="233">
        <f>ROUND(E166*H166,2)</f>
        <v>0</v>
      </c>
      <c r="J166" s="233"/>
      <c r="K166" s="233">
        <f>ROUND(E166*J166,2)</f>
        <v>0</v>
      </c>
      <c r="L166" s="233">
        <v>21</v>
      </c>
      <c r="M166" s="233">
        <f>G166*(1+L166/100)</f>
        <v>0</v>
      </c>
      <c r="N166" s="223">
        <v>1.4999999999999999E-4</v>
      </c>
      <c r="O166" s="223">
        <f>ROUND(E166*N166,5)</f>
        <v>2.206E-2</v>
      </c>
      <c r="P166" s="223">
        <v>0</v>
      </c>
      <c r="Q166" s="223">
        <f>ROUND(E166*P166,5)</f>
        <v>0</v>
      </c>
      <c r="R166" s="223"/>
      <c r="S166" s="223"/>
      <c r="T166" s="224">
        <v>0.10191</v>
      </c>
      <c r="U166" s="223">
        <f>ROUND(E166*T166,2)</f>
        <v>14.98</v>
      </c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 t="s">
        <v>139</v>
      </c>
      <c r="AF166" s="213"/>
      <c r="AG166" s="213"/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outlineLevel="1" x14ac:dyDescent="0.2">
      <c r="A167" s="214"/>
      <c r="B167" s="220"/>
      <c r="C167" s="266" t="s">
        <v>376</v>
      </c>
      <c r="D167" s="225"/>
      <c r="E167" s="230">
        <v>113.14</v>
      </c>
      <c r="F167" s="233"/>
      <c r="G167" s="233"/>
      <c r="H167" s="233"/>
      <c r="I167" s="233"/>
      <c r="J167" s="233"/>
      <c r="K167" s="233"/>
      <c r="L167" s="233"/>
      <c r="M167" s="233"/>
      <c r="N167" s="223"/>
      <c r="O167" s="223"/>
      <c r="P167" s="223"/>
      <c r="Q167" s="223"/>
      <c r="R167" s="223"/>
      <c r="S167" s="223"/>
      <c r="T167" s="224"/>
      <c r="U167" s="22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 t="s">
        <v>141</v>
      </c>
      <c r="AF167" s="213">
        <v>0</v>
      </c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">
      <c r="A168" s="214"/>
      <c r="B168" s="220"/>
      <c r="C168" s="266" t="s">
        <v>377</v>
      </c>
      <c r="D168" s="225"/>
      <c r="E168" s="230">
        <v>28.8</v>
      </c>
      <c r="F168" s="233"/>
      <c r="G168" s="233"/>
      <c r="H168" s="233"/>
      <c r="I168" s="233"/>
      <c r="J168" s="233"/>
      <c r="K168" s="233"/>
      <c r="L168" s="233"/>
      <c r="M168" s="233"/>
      <c r="N168" s="223"/>
      <c r="O168" s="223"/>
      <c r="P168" s="223"/>
      <c r="Q168" s="223"/>
      <c r="R168" s="223"/>
      <c r="S168" s="223"/>
      <c r="T168" s="224"/>
      <c r="U168" s="22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 t="s">
        <v>141</v>
      </c>
      <c r="AF168" s="213">
        <v>0</v>
      </c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outlineLevel="1" x14ac:dyDescent="0.2">
      <c r="A169" s="214"/>
      <c r="B169" s="220"/>
      <c r="C169" s="266" t="s">
        <v>378</v>
      </c>
      <c r="D169" s="225"/>
      <c r="E169" s="230">
        <v>5.0999999999999996</v>
      </c>
      <c r="F169" s="233"/>
      <c r="G169" s="233"/>
      <c r="H169" s="233"/>
      <c r="I169" s="233"/>
      <c r="J169" s="233"/>
      <c r="K169" s="233"/>
      <c r="L169" s="233"/>
      <c r="M169" s="233"/>
      <c r="N169" s="223"/>
      <c r="O169" s="223"/>
      <c r="P169" s="223"/>
      <c r="Q169" s="223"/>
      <c r="R169" s="223"/>
      <c r="S169" s="223"/>
      <c r="T169" s="224"/>
      <c r="U169" s="22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 t="s">
        <v>141</v>
      </c>
      <c r="AF169" s="213">
        <v>0</v>
      </c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x14ac:dyDescent="0.2">
      <c r="A170" s="215" t="s">
        <v>134</v>
      </c>
      <c r="B170" s="221" t="s">
        <v>103</v>
      </c>
      <c r="C170" s="267" t="s">
        <v>104</v>
      </c>
      <c r="D170" s="226"/>
      <c r="E170" s="231"/>
      <c r="F170" s="234"/>
      <c r="G170" s="234">
        <f>SUMIF(AE171:AE175,"&lt;&gt;NOR",G171:G175)</f>
        <v>0</v>
      </c>
      <c r="H170" s="234"/>
      <c r="I170" s="234">
        <f>SUM(I171:I175)</f>
        <v>0</v>
      </c>
      <c r="J170" s="234"/>
      <c r="K170" s="234">
        <f>SUM(K171:K175)</f>
        <v>0</v>
      </c>
      <c r="L170" s="234"/>
      <c r="M170" s="234">
        <f>SUM(M171:M175)</f>
        <v>0</v>
      </c>
      <c r="N170" s="227"/>
      <c r="O170" s="227">
        <f>SUM(O171:O175)</f>
        <v>0</v>
      </c>
      <c r="P170" s="227"/>
      <c r="Q170" s="227">
        <f>SUM(Q171:Q175)</f>
        <v>0</v>
      </c>
      <c r="R170" s="227"/>
      <c r="S170" s="227"/>
      <c r="T170" s="228"/>
      <c r="U170" s="227">
        <f>SUM(U171:U175)</f>
        <v>0</v>
      </c>
      <c r="AE170" t="s">
        <v>135</v>
      </c>
    </row>
    <row r="171" spans="1:60" outlineLevel="1" x14ac:dyDescent="0.2">
      <c r="A171" s="214">
        <v>102</v>
      </c>
      <c r="B171" s="220" t="s">
        <v>381</v>
      </c>
      <c r="C171" s="265" t="s">
        <v>382</v>
      </c>
      <c r="D171" s="222" t="s">
        <v>203</v>
      </c>
      <c r="E171" s="229">
        <v>10</v>
      </c>
      <c r="F171" s="232">
        <f>H171+J171</f>
        <v>0</v>
      </c>
      <c r="G171" s="233">
        <f>ROUND(E171*F171,2)</f>
        <v>0</v>
      </c>
      <c r="H171" s="233"/>
      <c r="I171" s="233">
        <f>ROUND(E171*H171,2)</f>
        <v>0</v>
      </c>
      <c r="J171" s="233"/>
      <c r="K171" s="233">
        <f>ROUND(E171*J171,2)</f>
        <v>0</v>
      </c>
      <c r="L171" s="233">
        <v>21</v>
      </c>
      <c r="M171" s="233">
        <f>G171*(1+L171/100)</f>
        <v>0</v>
      </c>
      <c r="N171" s="223">
        <v>0</v>
      </c>
      <c r="O171" s="223">
        <f>ROUND(E171*N171,5)</f>
        <v>0</v>
      </c>
      <c r="P171" s="223">
        <v>0</v>
      </c>
      <c r="Q171" s="223">
        <f>ROUND(E171*P171,5)</f>
        <v>0</v>
      </c>
      <c r="R171" s="223"/>
      <c r="S171" s="223"/>
      <c r="T171" s="224">
        <v>0</v>
      </c>
      <c r="U171" s="223">
        <f>ROUND(E171*T171,2)</f>
        <v>0</v>
      </c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 t="s">
        <v>139</v>
      </c>
      <c r="AF171" s="213"/>
      <c r="AG171" s="213"/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ht="22.5" outlineLevel="1" x14ac:dyDescent="0.2">
      <c r="A172" s="214">
        <v>103</v>
      </c>
      <c r="B172" s="220" t="s">
        <v>383</v>
      </c>
      <c r="C172" s="265" t="s">
        <v>384</v>
      </c>
      <c r="D172" s="222" t="s">
        <v>180</v>
      </c>
      <c r="E172" s="229">
        <v>1</v>
      </c>
      <c r="F172" s="232">
        <f>H172+J172</f>
        <v>0</v>
      </c>
      <c r="G172" s="233">
        <f>ROUND(E172*F172,2)</f>
        <v>0</v>
      </c>
      <c r="H172" s="233"/>
      <c r="I172" s="233">
        <f>ROUND(E172*H172,2)</f>
        <v>0</v>
      </c>
      <c r="J172" s="233"/>
      <c r="K172" s="233">
        <f>ROUND(E172*J172,2)</f>
        <v>0</v>
      </c>
      <c r="L172" s="233">
        <v>21</v>
      </c>
      <c r="M172" s="233">
        <f>G172*(1+L172/100)</f>
        <v>0</v>
      </c>
      <c r="N172" s="223">
        <v>0</v>
      </c>
      <c r="O172" s="223">
        <f>ROUND(E172*N172,5)</f>
        <v>0</v>
      </c>
      <c r="P172" s="223">
        <v>0</v>
      </c>
      <c r="Q172" s="223">
        <f>ROUND(E172*P172,5)</f>
        <v>0</v>
      </c>
      <c r="R172" s="223"/>
      <c r="S172" s="223"/>
      <c r="T172" s="224">
        <v>0</v>
      </c>
      <c r="U172" s="223">
        <f>ROUND(E172*T172,2)</f>
        <v>0</v>
      </c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 t="s">
        <v>139</v>
      </c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outlineLevel="1" x14ac:dyDescent="0.2">
      <c r="A173" s="214">
        <v>104</v>
      </c>
      <c r="B173" s="220" t="s">
        <v>385</v>
      </c>
      <c r="C173" s="265" t="s">
        <v>386</v>
      </c>
      <c r="D173" s="222" t="s">
        <v>180</v>
      </c>
      <c r="E173" s="229">
        <v>1</v>
      </c>
      <c r="F173" s="232">
        <f>H173+J173</f>
        <v>0</v>
      </c>
      <c r="G173" s="233">
        <f>ROUND(E173*F173,2)</f>
        <v>0</v>
      </c>
      <c r="H173" s="233"/>
      <c r="I173" s="233">
        <f>ROUND(E173*H173,2)</f>
        <v>0</v>
      </c>
      <c r="J173" s="233"/>
      <c r="K173" s="233">
        <f>ROUND(E173*J173,2)</f>
        <v>0</v>
      </c>
      <c r="L173" s="233">
        <v>21</v>
      </c>
      <c r="M173" s="233">
        <f>G173*(1+L173/100)</f>
        <v>0</v>
      </c>
      <c r="N173" s="223">
        <v>0</v>
      </c>
      <c r="O173" s="223">
        <f>ROUND(E173*N173,5)</f>
        <v>0</v>
      </c>
      <c r="P173" s="223">
        <v>0</v>
      </c>
      <c r="Q173" s="223">
        <f>ROUND(E173*P173,5)</f>
        <v>0</v>
      </c>
      <c r="R173" s="223"/>
      <c r="S173" s="223"/>
      <c r="T173" s="224">
        <v>0</v>
      </c>
      <c r="U173" s="223">
        <f>ROUND(E173*T173,2)</f>
        <v>0</v>
      </c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 t="s">
        <v>139</v>
      </c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outlineLevel="1" x14ac:dyDescent="0.2">
      <c r="A174" s="214">
        <v>105</v>
      </c>
      <c r="B174" s="220" t="s">
        <v>387</v>
      </c>
      <c r="C174" s="265" t="s">
        <v>388</v>
      </c>
      <c r="D174" s="222" t="s">
        <v>180</v>
      </c>
      <c r="E174" s="229">
        <v>1</v>
      </c>
      <c r="F174" s="232">
        <f>H174+J174</f>
        <v>0</v>
      </c>
      <c r="G174" s="233">
        <f>ROUND(E174*F174,2)</f>
        <v>0</v>
      </c>
      <c r="H174" s="233"/>
      <c r="I174" s="233">
        <f>ROUND(E174*H174,2)</f>
        <v>0</v>
      </c>
      <c r="J174" s="233"/>
      <c r="K174" s="233">
        <f>ROUND(E174*J174,2)</f>
        <v>0</v>
      </c>
      <c r="L174" s="233">
        <v>21</v>
      </c>
      <c r="M174" s="233">
        <f>G174*(1+L174/100)</f>
        <v>0</v>
      </c>
      <c r="N174" s="223">
        <v>0</v>
      </c>
      <c r="O174" s="223">
        <f>ROUND(E174*N174,5)</f>
        <v>0</v>
      </c>
      <c r="P174" s="223">
        <v>0</v>
      </c>
      <c r="Q174" s="223">
        <f>ROUND(E174*P174,5)</f>
        <v>0</v>
      </c>
      <c r="R174" s="223"/>
      <c r="S174" s="223"/>
      <c r="T174" s="224">
        <v>0</v>
      </c>
      <c r="U174" s="223">
        <f>ROUND(E174*T174,2)</f>
        <v>0</v>
      </c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 t="s">
        <v>139</v>
      </c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1" x14ac:dyDescent="0.2">
      <c r="A175" s="214">
        <v>106</v>
      </c>
      <c r="B175" s="220" t="s">
        <v>389</v>
      </c>
      <c r="C175" s="265" t="s">
        <v>390</v>
      </c>
      <c r="D175" s="222" t="s">
        <v>180</v>
      </c>
      <c r="E175" s="229">
        <v>1</v>
      </c>
      <c r="F175" s="232">
        <f>H175+J175</f>
        <v>0</v>
      </c>
      <c r="G175" s="233">
        <f>ROUND(E175*F175,2)</f>
        <v>0</v>
      </c>
      <c r="H175" s="233"/>
      <c r="I175" s="233">
        <f>ROUND(E175*H175,2)</f>
        <v>0</v>
      </c>
      <c r="J175" s="233"/>
      <c r="K175" s="233">
        <f>ROUND(E175*J175,2)</f>
        <v>0</v>
      </c>
      <c r="L175" s="233">
        <v>21</v>
      </c>
      <c r="M175" s="233">
        <f>G175*(1+L175/100)</f>
        <v>0</v>
      </c>
      <c r="N175" s="223">
        <v>0</v>
      </c>
      <c r="O175" s="223">
        <f>ROUND(E175*N175,5)</f>
        <v>0</v>
      </c>
      <c r="P175" s="223">
        <v>0</v>
      </c>
      <c r="Q175" s="223">
        <f>ROUND(E175*P175,5)</f>
        <v>0</v>
      </c>
      <c r="R175" s="223"/>
      <c r="S175" s="223"/>
      <c r="T175" s="224">
        <v>0</v>
      </c>
      <c r="U175" s="223">
        <f>ROUND(E175*T175,2)</f>
        <v>0</v>
      </c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 t="s">
        <v>139</v>
      </c>
      <c r="AF175" s="213"/>
      <c r="AG175" s="213"/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x14ac:dyDescent="0.2">
      <c r="A176" s="215" t="s">
        <v>134</v>
      </c>
      <c r="B176" s="221" t="s">
        <v>105</v>
      </c>
      <c r="C176" s="267" t="s">
        <v>106</v>
      </c>
      <c r="D176" s="226"/>
      <c r="E176" s="231"/>
      <c r="F176" s="234"/>
      <c r="G176" s="234">
        <f>SUMIF(AE177:AE211,"&lt;&gt;NOR",G177:G211)</f>
        <v>0</v>
      </c>
      <c r="H176" s="234"/>
      <c r="I176" s="234">
        <f>SUM(I177:I211)</f>
        <v>0</v>
      </c>
      <c r="J176" s="234"/>
      <c r="K176" s="234">
        <f>SUM(K177:K211)</f>
        <v>0</v>
      </c>
      <c r="L176" s="234"/>
      <c r="M176" s="234">
        <f>SUM(M177:M211)</f>
        <v>0</v>
      </c>
      <c r="N176" s="227"/>
      <c r="O176" s="227">
        <f>SUM(O177:O211)</f>
        <v>0</v>
      </c>
      <c r="P176" s="227"/>
      <c r="Q176" s="227">
        <f>SUM(Q177:Q211)</f>
        <v>0</v>
      </c>
      <c r="R176" s="227"/>
      <c r="S176" s="227"/>
      <c r="T176" s="228"/>
      <c r="U176" s="227">
        <f>SUM(U177:U211)</f>
        <v>0</v>
      </c>
      <c r="AE176" t="s">
        <v>135</v>
      </c>
    </row>
    <row r="177" spans="1:60" outlineLevel="1" x14ac:dyDescent="0.2">
      <c r="A177" s="214">
        <v>107</v>
      </c>
      <c r="B177" s="220" t="s">
        <v>391</v>
      </c>
      <c r="C177" s="265" t="s">
        <v>392</v>
      </c>
      <c r="D177" s="222" t="s">
        <v>158</v>
      </c>
      <c r="E177" s="229">
        <v>1</v>
      </c>
      <c r="F177" s="232">
        <f>H177+J177</f>
        <v>0</v>
      </c>
      <c r="G177" s="233">
        <f>ROUND(E177*F177,2)</f>
        <v>0</v>
      </c>
      <c r="H177" s="233"/>
      <c r="I177" s="233">
        <f>ROUND(E177*H177,2)</f>
        <v>0</v>
      </c>
      <c r="J177" s="233"/>
      <c r="K177" s="233">
        <f>ROUND(E177*J177,2)</f>
        <v>0</v>
      </c>
      <c r="L177" s="233">
        <v>21</v>
      </c>
      <c r="M177" s="233">
        <f>G177*(1+L177/100)</f>
        <v>0</v>
      </c>
      <c r="N177" s="223">
        <v>0</v>
      </c>
      <c r="O177" s="223">
        <f>ROUND(E177*N177,5)</f>
        <v>0</v>
      </c>
      <c r="P177" s="223">
        <v>0</v>
      </c>
      <c r="Q177" s="223">
        <f>ROUND(E177*P177,5)</f>
        <v>0</v>
      </c>
      <c r="R177" s="223"/>
      <c r="S177" s="223"/>
      <c r="T177" s="224">
        <v>0</v>
      </c>
      <c r="U177" s="223">
        <f>ROUND(E177*T177,2)</f>
        <v>0</v>
      </c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 t="s">
        <v>139</v>
      </c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outlineLevel="1" x14ac:dyDescent="0.2">
      <c r="A178" s="214">
        <v>108</v>
      </c>
      <c r="B178" s="220" t="s">
        <v>393</v>
      </c>
      <c r="C178" s="265" t="s">
        <v>394</v>
      </c>
      <c r="D178" s="222" t="s">
        <v>158</v>
      </c>
      <c r="E178" s="229">
        <v>1</v>
      </c>
      <c r="F178" s="232">
        <f>H178+J178</f>
        <v>0</v>
      </c>
      <c r="G178" s="233">
        <f>ROUND(E178*F178,2)</f>
        <v>0</v>
      </c>
      <c r="H178" s="233"/>
      <c r="I178" s="233">
        <f>ROUND(E178*H178,2)</f>
        <v>0</v>
      </c>
      <c r="J178" s="233"/>
      <c r="K178" s="233">
        <f>ROUND(E178*J178,2)</f>
        <v>0</v>
      </c>
      <c r="L178" s="233">
        <v>21</v>
      </c>
      <c r="M178" s="233">
        <f>G178*(1+L178/100)</f>
        <v>0</v>
      </c>
      <c r="N178" s="223">
        <v>0</v>
      </c>
      <c r="O178" s="223">
        <f>ROUND(E178*N178,5)</f>
        <v>0</v>
      </c>
      <c r="P178" s="223">
        <v>0</v>
      </c>
      <c r="Q178" s="223">
        <f>ROUND(E178*P178,5)</f>
        <v>0</v>
      </c>
      <c r="R178" s="223"/>
      <c r="S178" s="223"/>
      <c r="T178" s="224">
        <v>0</v>
      </c>
      <c r="U178" s="223">
        <f>ROUND(E178*T178,2)</f>
        <v>0</v>
      </c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 t="s">
        <v>139</v>
      </c>
      <c r="AF178" s="213"/>
      <c r="AG178" s="213"/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outlineLevel="1" x14ac:dyDescent="0.2">
      <c r="A179" s="214">
        <v>109</v>
      </c>
      <c r="B179" s="220" t="s">
        <v>395</v>
      </c>
      <c r="C179" s="265" t="s">
        <v>396</v>
      </c>
      <c r="D179" s="222" t="s">
        <v>180</v>
      </c>
      <c r="E179" s="229">
        <v>1</v>
      </c>
      <c r="F179" s="232">
        <f>H179+J179</f>
        <v>0</v>
      </c>
      <c r="G179" s="233">
        <f>ROUND(E179*F179,2)</f>
        <v>0</v>
      </c>
      <c r="H179" s="233"/>
      <c r="I179" s="233">
        <f>ROUND(E179*H179,2)</f>
        <v>0</v>
      </c>
      <c r="J179" s="233"/>
      <c r="K179" s="233">
        <f>ROUND(E179*J179,2)</f>
        <v>0</v>
      </c>
      <c r="L179" s="233">
        <v>21</v>
      </c>
      <c r="M179" s="233">
        <f>G179*(1+L179/100)</f>
        <v>0</v>
      </c>
      <c r="N179" s="223">
        <v>0</v>
      </c>
      <c r="O179" s="223">
        <f>ROUND(E179*N179,5)</f>
        <v>0</v>
      </c>
      <c r="P179" s="223">
        <v>0</v>
      </c>
      <c r="Q179" s="223">
        <f>ROUND(E179*P179,5)</f>
        <v>0</v>
      </c>
      <c r="R179" s="223"/>
      <c r="S179" s="223"/>
      <c r="T179" s="224">
        <v>0</v>
      </c>
      <c r="U179" s="223">
        <f>ROUND(E179*T179,2)</f>
        <v>0</v>
      </c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 t="s">
        <v>139</v>
      </c>
      <c r="AF179" s="213"/>
      <c r="AG179" s="213"/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outlineLevel="1" x14ac:dyDescent="0.2">
      <c r="A180" s="214">
        <v>110</v>
      </c>
      <c r="B180" s="220" t="s">
        <v>397</v>
      </c>
      <c r="C180" s="265" t="s">
        <v>398</v>
      </c>
      <c r="D180" s="222" t="s">
        <v>180</v>
      </c>
      <c r="E180" s="229">
        <v>16</v>
      </c>
      <c r="F180" s="232">
        <f>H180+J180</f>
        <v>0</v>
      </c>
      <c r="G180" s="233">
        <f>ROUND(E180*F180,2)</f>
        <v>0</v>
      </c>
      <c r="H180" s="233"/>
      <c r="I180" s="233">
        <f>ROUND(E180*H180,2)</f>
        <v>0</v>
      </c>
      <c r="J180" s="233"/>
      <c r="K180" s="233">
        <f>ROUND(E180*J180,2)</f>
        <v>0</v>
      </c>
      <c r="L180" s="233">
        <v>21</v>
      </c>
      <c r="M180" s="233">
        <f>G180*(1+L180/100)</f>
        <v>0</v>
      </c>
      <c r="N180" s="223">
        <v>0</v>
      </c>
      <c r="O180" s="223">
        <f>ROUND(E180*N180,5)</f>
        <v>0</v>
      </c>
      <c r="P180" s="223">
        <v>0</v>
      </c>
      <c r="Q180" s="223">
        <f>ROUND(E180*P180,5)</f>
        <v>0</v>
      </c>
      <c r="R180" s="223"/>
      <c r="S180" s="223"/>
      <c r="T180" s="224">
        <v>0</v>
      </c>
      <c r="U180" s="223">
        <f>ROUND(E180*T180,2)</f>
        <v>0</v>
      </c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 t="s">
        <v>139</v>
      </c>
      <c r="AF180" s="213"/>
      <c r="AG180" s="213"/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outlineLevel="1" x14ac:dyDescent="0.2">
      <c r="A181" s="214">
        <v>111</v>
      </c>
      <c r="B181" s="220" t="s">
        <v>399</v>
      </c>
      <c r="C181" s="265" t="s">
        <v>400</v>
      </c>
      <c r="D181" s="222" t="s">
        <v>180</v>
      </c>
      <c r="E181" s="229">
        <v>6</v>
      </c>
      <c r="F181" s="232">
        <f>H181+J181</f>
        <v>0</v>
      </c>
      <c r="G181" s="233">
        <f>ROUND(E181*F181,2)</f>
        <v>0</v>
      </c>
      <c r="H181" s="233"/>
      <c r="I181" s="233">
        <f>ROUND(E181*H181,2)</f>
        <v>0</v>
      </c>
      <c r="J181" s="233"/>
      <c r="K181" s="233">
        <f>ROUND(E181*J181,2)</f>
        <v>0</v>
      </c>
      <c r="L181" s="233">
        <v>21</v>
      </c>
      <c r="M181" s="233">
        <f>G181*(1+L181/100)</f>
        <v>0</v>
      </c>
      <c r="N181" s="223">
        <v>0</v>
      </c>
      <c r="O181" s="223">
        <f>ROUND(E181*N181,5)</f>
        <v>0</v>
      </c>
      <c r="P181" s="223">
        <v>0</v>
      </c>
      <c r="Q181" s="223">
        <f>ROUND(E181*P181,5)</f>
        <v>0</v>
      </c>
      <c r="R181" s="223"/>
      <c r="S181" s="223"/>
      <c r="T181" s="224">
        <v>0</v>
      </c>
      <c r="U181" s="223">
        <f>ROUND(E181*T181,2)</f>
        <v>0</v>
      </c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 t="s">
        <v>139</v>
      </c>
      <c r="AF181" s="213"/>
      <c r="AG181" s="213"/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</row>
    <row r="182" spans="1:60" outlineLevel="1" x14ac:dyDescent="0.2">
      <c r="A182" s="214">
        <v>112</v>
      </c>
      <c r="B182" s="220" t="s">
        <v>401</v>
      </c>
      <c r="C182" s="265" t="s">
        <v>402</v>
      </c>
      <c r="D182" s="222" t="s">
        <v>180</v>
      </c>
      <c r="E182" s="229">
        <v>1</v>
      </c>
      <c r="F182" s="232">
        <f>H182+J182</f>
        <v>0</v>
      </c>
      <c r="G182" s="233">
        <f>ROUND(E182*F182,2)</f>
        <v>0</v>
      </c>
      <c r="H182" s="233"/>
      <c r="I182" s="233">
        <f>ROUND(E182*H182,2)</f>
        <v>0</v>
      </c>
      <c r="J182" s="233"/>
      <c r="K182" s="233">
        <f>ROUND(E182*J182,2)</f>
        <v>0</v>
      </c>
      <c r="L182" s="233">
        <v>21</v>
      </c>
      <c r="M182" s="233">
        <f>G182*(1+L182/100)</f>
        <v>0</v>
      </c>
      <c r="N182" s="223">
        <v>0</v>
      </c>
      <c r="O182" s="223">
        <f>ROUND(E182*N182,5)</f>
        <v>0</v>
      </c>
      <c r="P182" s="223">
        <v>0</v>
      </c>
      <c r="Q182" s="223">
        <f>ROUND(E182*P182,5)</f>
        <v>0</v>
      </c>
      <c r="R182" s="223"/>
      <c r="S182" s="223"/>
      <c r="T182" s="224">
        <v>0</v>
      </c>
      <c r="U182" s="223">
        <f>ROUND(E182*T182,2)</f>
        <v>0</v>
      </c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 t="s">
        <v>139</v>
      </c>
      <c r="AF182" s="213"/>
      <c r="AG182" s="213"/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outlineLevel="1" x14ac:dyDescent="0.2">
      <c r="A183" s="214">
        <v>113</v>
      </c>
      <c r="B183" s="220" t="s">
        <v>403</v>
      </c>
      <c r="C183" s="265" t="s">
        <v>404</v>
      </c>
      <c r="D183" s="222" t="s">
        <v>180</v>
      </c>
      <c r="E183" s="229">
        <v>1</v>
      </c>
      <c r="F183" s="232">
        <f>H183+J183</f>
        <v>0</v>
      </c>
      <c r="G183" s="233">
        <f>ROUND(E183*F183,2)</f>
        <v>0</v>
      </c>
      <c r="H183" s="233"/>
      <c r="I183" s="233">
        <f>ROUND(E183*H183,2)</f>
        <v>0</v>
      </c>
      <c r="J183" s="233"/>
      <c r="K183" s="233">
        <f>ROUND(E183*J183,2)</f>
        <v>0</v>
      </c>
      <c r="L183" s="233">
        <v>21</v>
      </c>
      <c r="M183" s="233">
        <f>G183*(1+L183/100)</f>
        <v>0</v>
      </c>
      <c r="N183" s="223">
        <v>0</v>
      </c>
      <c r="O183" s="223">
        <f>ROUND(E183*N183,5)</f>
        <v>0</v>
      </c>
      <c r="P183" s="223">
        <v>0</v>
      </c>
      <c r="Q183" s="223">
        <f>ROUND(E183*P183,5)</f>
        <v>0</v>
      </c>
      <c r="R183" s="223"/>
      <c r="S183" s="223"/>
      <c r="T183" s="224">
        <v>0</v>
      </c>
      <c r="U183" s="223">
        <f>ROUND(E183*T183,2)</f>
        <v>0</v>
      </c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 t="s">
        <v>139</v>
      </c>
      <c r="AF183" s="213"/>
      <c r="AG183" s="213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</row>
    <row r="184" spans="1:60" outlineLevel="1" x14ac:dyDescent="0.2">
      <c r="A184" s="214">
        <v>114</v>
      </c>
      <c r="B184" s="220" t="s">
        <v>405</v>
      </c>
      <c r="C184" s="265" t="s">
        <v>406</v>
      </c>
      <c r="D184" s="222" t="s">
        <v>180</v>
      </c>
      <c r="E184" s="229">
        <v>3</v>
      </c>
      <c r="F184" s="232">
        <f>H184+J184</f>
        <v>0</v>
      </c>
      <c r="G184" s="233">
        <f>ROUND(E184*F184,2)</f>
        <v>0</v>
      </c>
      <c r="H184" s="233"/>
      <c r="I184" s="233">
        <f>ROUND(E184*H184,2)</f>
        <v>0</v>
      </c>
      <c r="J184" s="233"/>
      <c r="K184" s="233">
        <f>ROUND(E184*J184,2)</f>
        <v>0</v>
      </c>
      <c r="L184" s="233">
        <v>21</v>
      </c>
      <c r="M184" s="233">
        <f>G184*(1+L184/100)</f>
        <v>0</v>
      </c>
      <c r="N184" s="223">
        <v>0</v>
      </c>
      <c r="O184" s="223">
        <f>ROUND(E184*N184,5)</f>
        <v>0</v>
      </c>
      <c r="P184" s="223">
        <v>0</v>
      </c>
      <c r="Q184" s="223">
        <f>ROUND(E184*P184,5)</f>
        <v>0</v>
      </c>
      <c r="R184" s="223"/>
      <c r="S184" s="223"/>
      <c r="T184" s="224">
        <v>0</v>
      </c>
      <c r="U184" s="223">
        <f>ROUND(E184*T184,2)</f>
        <v>0</v>
      </c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 t="s">
        <v>139</v>
      </c>
      <c r="AF184" s="213"/>
      <c r="AG184" s="213"/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</row>
    <row r="185" spans="1:60" outlineLevel="1" x14ac:dyDescent="0.2">
      <c r="A185" s="214">
        <v>115</v>
      </c>
      <c r="B185" s="220" t="s">
        <v>61</v>
      </c>
      <c r="C185" s="265" t="s">
        <v>407</v>
      </c>
      <c r="D185" s="222" t="s">
        <v>180</v>
      </c>
      <c r="E185" s="229">
        <v>31</v>
      </c>
      <c r="F185" s="232">
        <f>H185+J185</f>
        <v>0</v>
      </c>
      <c r="G185" s="233">
        <f>ROUND(E185*F185,2)</f>
        <v>0</v>
      </c>
      <c r="H185" s="233"/>
      <c r="I185" s="233">
        <f>ROUND(E185*H185,2)</f>
        <v>0</v>
      </c>
      <c r="J185" s="233"/>
      <c r="K185" s="233">
        <f>ROUND(E185*J185,2)</f>
        <v>0</v>
      </c>
      <c r="L185" s="233">
        <v>21</v>
      </c>
      <c r="M185" s="233">
        <f>G185*(1+L185/100)</f>
        <v>0</v>
      </c>
      <c r="N185" s="223">
        <v>0</v>
      </c>
      <c r="O185" s="223">
        <f>ROUND(E185*N185,5)</f>
        <v>0</v>
      </c>
      <c r="P185" s="223">
        <v>0</v>
      </c>
      <c r="Q185" s="223">
        <f>ROUND(E185*P185,5)</f>
        <v>0</v>
      </c>
      <c r="R185" s="223"/>
      <c r="S185" s="223"/>
      <c r="T185" s="224">
        <v>0</v>
      </c>
      <c r="U185" s="223">
        <f>ROUND(E185*T185,2)</f>
        <v>0</v>
      </c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 t="s">
        <v>139</v>
      </c>
      <c r="AF185" s="213"/>
      <c r="AG185" s="213"/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1" x14ac:dyDescent="0.2">
      <c r="A186" s="214">
        <v>116</v>
      </c>
      <c r="B186" s="220" t="s">
        <v>63</v>
      </c>
      <c r="C186" s="265" t="s">
        <v>408</v>
      </c>
      <c r="D186" s="222" t="s">
        <v>203</v>
      </c>
      <c r="E186" s="229">
        <v>300</v>
      </c>
      <c r="F186" s="232">
        <f>H186+J186</f>
        <v>0</v>
      </c>
      <c r="G186" s="233">
        <f>ROUND(E186*F186,2)</f>
        <v>0</v>
      </c>
      <c r="H186" s="233"/>
      <c r="I186" s="233">
        <f>ROUND(E186*H186,2)</f>
        <v>0</v>
      </c>
      <c r="J186" s="233"/>
      <c r="K186" s="233">
        <f>ROUND(E186*J186,2)</f>
        <v>0</v>
      </c>
      <c r="L186" s="233">
        <v>21</v>
      </c>
      <c r="M186" s="233">
        <f>G186*(1+L186/100)</f>
        <v>0</v>
      </c>
      <c r="N186" s="223">
        <v>0</v>
      </c>
      <c r="O186" s="223">
        <f>ROUND(E186*N186,5)</f>
        <v>0</v>
      </c>
      <c r="P186" s="223">
        <v>0</v>
      </c>
      <c r="Q186" s="223">
        <f>ROUND(E186*P186,5)</f>
        <v>0</v>
      </c>
      <c r="R186" s="223"/>
      <c r="S186" s="223"/>
      <c r="T186" s="224">
        <v>0</v>
      </c>
      <c r="U186" s="223">
        <f>ROUND(E186*T186,2)</f>
        <v>0</v>
      </c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 t="s">
        <v>139</v>
      </c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outlineLevel="1" x14ac:dyDescent="0.2">
      <c r="A187" s="214">
        <v>117</v>
      </c>
      <c r="B187" s="220" t="s">
        <v>409</v>
      </c>
      <c r="C187" s="265" t="s">
        <v>410</v>
      </c>
      <c r="D187" s="222" t="s">
        <v>203</v>
      </c>
      <c r="E187" s="229">
        <v>200</v>
      </c>
      <c r="F187" s="232">
        <f>H187+J187</f>
        <v>0</v>
      </c>
      <c r="G187" s="233">
        <f>ROUND(E187*F187,2)</f>
        <v>0</v>
      </c>
      <c r="H187" s="233"/>
      <c r="I187" s="233">
        <f>ROUND(E187*H187,2)</f>
        <v>0</v>
      </c>
      <c r="J187" s="233"/>
      <c r="K187" s="233">
        <f>ROUND(E187*J187,2)</f>
        <v>0</v>
      </c>
      <c r="L187" s="233">
        <v>21</v>
      </c>
      <c r="M187" s="233">
        <f>G187*(1+L187/100)</f>
        <v>0</v>
      </c>
      <c r="N187" s="223">
        <v>0</v>
      </c>
      <c r="O187" s="223">
        <f>ROUND(E187*N187,5)</f>
        <v>0</v>
      </c>
      <c r="P187" s="223">
        <v>0</v>
      </c>
      <c r="Q187" s="223">
        <f>ROUND(E187*P187,5)</f>
        <v>0</v>
      </c>
      <c r="R187" s="223"/>
      <c r="S187" s="223"/>
      <c r="T187" s="224">
        <v>0</v>
      </c>
      <c r="U187" s="223">
        <f>ROUND(E187*T187,2)</f>
        <v>0</v>
      </c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 t="s">
        <v>139</v>
      </c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</row>
    <row r="188" spans="1:60" outlineLevel="1" x14ac:dyDescent="0.2">
      <c r="A188" s="214">
        <v>118</v>
      </c>
      <c r="B188" s="220" t="s">
        <v>411</v>
      </c>
      <c r="C188" s="265" t="s">
        <v>412</v>
      </c>
      <c r="D188" s="222" t="s">
        <v>203</v>
      </c>
      <c r="E188" s="229">
        <v>40</v>
      </c>
      <c r="F188" s="232">
        <f>H188+J188</f>
        <v>0</v>
      </c>
      <c r="G188" s="233">
        <f>ROUND(E188*F188,2)</f>
        <v>0</v>
      </c>
      <c r="H188" s="233"/>
      <c r="I188" s="233">
        <f>ROUND(E188*H188,2)</f>
        <v>0</v>
      </c>
      <c r="J188" s="233"/>
      <c r="K188" s="233">
        <f>ROUND(E188*J188,2)</f>
        <v>0</v>
      </c>
      <c r="L188" s="233">
        <v>21</v>
      </c>
      <c r="M188" s="233">
        <f>G188*(1+L188/100)</f>
        <v>0</v>
      </c>
      <c r="N188" s="223">
        <v>0</v>
      </c>
      <c r="O188" s="223">
        <f>ROUND(E188*N188,5)</f>
        <v>0</v>
      </c>
      <c r="P188" s="223">
        <v>0</v>
      </c>
      <c r="Q188" s="223">
        <f>ROUND(E188*P188,5)</f>
        <v>0</v>
      </c>
      <c r="R188" s="223"/>
      <c r="S188" s="223"/>
      <c r="T188" s="224">
        <v>0</v>
      </c>
      <c r="U188" s="223">
        <f>ROUND(E188*T188,2)</f>
        <v>0</v>
      </c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 t="s">
        <v>139</v>
      </c>
      <c r="AF188" s="213"/>
      <c r="AG188" s="213"/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outlineLevel="1" x14ac:dyDescent="0.2">
      <c r="A189" s="214">
        <v>119</v>
      </c>
      <c r="B189" s="220" t="s">
        <v>413</v>
      </c>
      <c r="C189" s="265" t="s">
        <v>414</v>
      </c>
      <c r="D189" s="222" t="s">
        <v>180</v>
      </c>
      <c r="E189" s="229">
        <v>1</v>
      </c>
      <c r="F189" s="232">
        <f>H189+J189</f>
        <v>0</v>
      </c>
      <c r="G189" s="233">
        <f>ROUND(E189*F189,2)</f>
        <v>0</v>
      </c>
      <c r="H189" s="233"/>
      <c r="I189" s="233">
        <f>ROUND(E189*H189,2)</f>
        <v>0</v>
      </c>
      <c r="J189" s="233"/>
      <c r="K189" s="233">
        <f>ROUND(E189*J189,2)</f>
        <v>0</v>
      </c>
      <c r="L189" s="233">
        <v>21</v>
      </c>
      <c r="M189" s="233">
        <f>G189*(1+L189/100)</f>
        <v>0</v>
      </c>
      <c r="N189" s="223">
        <v>0</v>
      </c>
      <c r="O189" s="223">
        <f>ROUND(E189*N189,5)</f>
        <v>0</v>
      </c>
      <c r="P189" s="223">
        <v>0</v>
      </c>
      <c r="Q189" s="223">
        <f>ROUND(E189*P189,5)</f>
        <v>0</v>
      </c>
      <c r="R189" s="223"/>
      <c r="S189" s="223"/>
      <c r="T189" s="224">
        <v>0</v>
      </c>
      <c r="U189" s="223">
        <f>ROUND(E189*T189,2)</f>
        <v>0</v>
      </c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 t="s">
        <v>139</v>
      </c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</row>
    <row r="190" spans="1:60" outlineLevel="1" x14ac:dyDescent="0.2">
      <c r="A190" s="214">
        <v>120</v>
      </c>
      <c r="B190" s="220" t="s">
        <v>415</v>
      </c>
      <c r="C190" s="265" t="s">
        <v>416</v>
      </c>
      <c r="D190" s="222" t="s">
        <v>180</v>
      </c>
      <c r="E190" s="229">
        <v>1</v>
      </c>
      <c r="F190" s="232">
        <f>H190+J190</f>
        <v>0</v>
      </c>
      <c r="G190" s="233">
        <f>ROUND(E190*F190,2)</f>
        <v>0</v>
      </c>
      <c r="H190" s="233"/>
      <c r="I190" s="233">
        <f>ROUND(E190*H190,2)</f>
        <v>0</v>
      </c>
      <c r="J190" s="233"/>
      <c r="K190" s="233">
        <f>ROUND(E190*J190,2)</f>
        <v>0</v>
      </c>
      <c r="L190" s="233">
        <v>21</v>
      </c>
      <c r="M190" s="233">
        <f>G190*(1+L190/100)</f>
        <v>0</v>
      </c>
      <c r="N190" s="223">
        <v>0</v>
      </c>
      <c r="O190" s="223">
        <f>ROUND(E190*N190,5)</f>
        <v>0</v>
      </c>
      <c r="P190" s="223">
        <v>0</v>
      </c>
      <c r="Q190" s="223">
        <f>ROUND(E190*P190,5)</f>
        <v>0</v>
      </c>
      <c r="R190" s="223"/>
      <c r="S190" s="223"/>
      <c r="T190" s="224">
        <v>0</v>
      </c>
      <c r="U190" s="223">
        <f>ROUND(E190*T190,2)</f>
        <v>0</v>
      </c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 t="s">
        <v>139</v>
      </c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outlineLevel="1" x14ac:dyDescent="0.2">
      <c r="A191" s="214">
        <v>121</v>
      </c>
      <c r="B191" s="220" t="s">
        <v>417</v>
      </c>
      <c r="C191" s="265" t="s">
        <v>418</v>
      </c>
      <c r="D191" s="222" t="s">
        <v>180</v>
      </c>
      <c r="E191" s="229">
        <v>2</v>
      </c>
      <c r="F191" s="232">
        <f>H191+J191</f>
        <v>0</v>
      </c>
      <c r="G191" s="233">
        <f>ROUND(E191*F191,2)</f>
        <v>0</v>
      </c>
      <c r="H191" s="233"/>
      <c r="I191" s="233">
        <f>ROUND(E191*H191,2)</f>
        <v>0</v>
      </c>
      <c r="J191" s="233"/>
      <c r="K191" s="233">
        <f>ROUND(E191*J191,2)</f>
        <v>0</v>
      </c>
      <c r="L191" s="233">
        <v>21</v>
      </c>
      <c r="M191" s="233">
        <f>G191*(1+L191/100)</f>
        <v>0</v>
      </c>
      <c r="N191" s="223">
        <v>0</v>
      </c>
      <c r="O191" s="223">
        <f>ROUND(E191*N191,5)</f>
        <v>0</v>
      </c>
      <c r="P191" s="223">
        <v>0</v>
      </c>
      <c r="Q191" s="223">
        <f>ROUND(E191*P191,5)</f>
        <v>0</v>
      </c>
      <c r="R191" s="223"/>
      <c r="S191" s="223"/>
      <c r="T191" s="224">
        <v>0</v>
      </c>
      <c r="U191" s="223">
        <f>ROUND(E191*T191,2)</f>
        <v>0</v>
      </c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 t="s">
        <v>139</v>
      </c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</row>
    <row r="192" spans="1:60" outlineLevel="1" x14ac:dyDescent="0.2">
      <c r="A192" s="214">
        <v>122</v>
      </c>
      <c r="B192" s="220" t="s">
        <v>419</v>
      </c>
      <c r="C192" s="265" t="s">
        <v>420</v>
      </c>
      <c r="D192" s="222" t="s">
        <v>180</v>
      </c>
      <c r="E192" s="229">
        <v>1</v>
      </c>
      <c r="F192" s="232">
        <f>H192+J192</f>
        <v>0</v>
      </c>
      <c r="G192" s="233">
        <f>ROUND(E192*F192,2)</f>
        <v>0</v>
      </c>
      <c r="H192" s="233"/>
      <c r="I192" s="233">
        <f>ROUND(E192*H192,2)</f>
        <v>0</v>
      </c>
      <c r="J192" s="233"/>
      <c r="K192" s="233">
        <f>ROUND(E192*J192,2)</f>
        <v>0</v>
      </c>
      <c r="L192" s="233">
        <v>21</v>
      </c>
      <c r="M192" s="233">
        <f>G192*(1+L192/100)</f>
        <v>0</v>
      </c>
      <c r="N192" s="223">
        <v>0</v>
      </c>
      <c r="O192" s="223">
        <f>ROUND(E192*N192,5)</f>
        <v>0</v>
      </c>
      <c r="P192" s="223">
        <v>0</v>
      </c>
      <c r="Q192" s="223">
        <f>ROUND(E192*P192,5)</f>
        <v>0</v>
      </c>
      <c r="R192" s="223"/>
      <c r="S192" s="223"/>
      <c r="T192" s="224">
        <v>0</v>
      </c>
      <c r="U192" s="223">
        <f>ROUND(E192*T192,2)</f>
        <v>0</v>
      </c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 t="s">
        <v>139</v>
      </c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</row>
    <row r="193" spans="1:60" outlineLevel="1" x14ac:dyDescent="0.2">
      <c r="A193" s="214">
        <v>123</v>
      </c>
      <c r="B193" s="220" t="s">
        <v>421</v>
      </c>
      <c r="C193" s="265" t="s">
        <v>422</v>
      </c>
      <c r="D193" s="222" t="s">
        <v>180</v>
      </c>
      <c r="E193" s="229">
        <v>20</v>
      </c>
      <c r="F193" s="232">
        <f>H193+J193</f>
        <v>0</v>
      </c>
      <c r="G193" s="233">
        <f>ROUND(E193*F193,2)</f>
        <v>0</v>
      </c>
      <c r="H193" s="233"/>
      <c r="I193" s="233">
        <f>ROUND(E193*H193,2)</f>
        <v>0</v>
      </c>
      <c r="J193" s="233"/>
      <c r="K193" s="233">
        <f>ROUND(E193*J193,2)</f>
        <v>0</v>
      </c>
      <c r="L193" s="233">
        <v>21</v>
      </c>
      <c r="M193" s="233">
        <f>G193*(1+L193/100)</f>
        <v>0</v>
      </c>
      <c r="N193" s="223">
        <v>0</v>
      </c>
      <c r="O193" s="223">
        <f>ROUND(E193*N193,5)</f>
        <v>0</v>
      </c>
      <c r="P193" s="223">
        <v>0</v>
      </c>
      <c r="Q193" s="223">
        <f>ROUND(E193*P193,5)</f>
        <v>0</v>
      </c>
      <c r="R193" s="223"/>
      <c r="S193" s="223"/>
      <c r="T193" s="224">
        <v>0</v>
      </c>
      <c r="U193" s="223">
        <f>ROUND(E193*T193,2)</f>
        <v>0</v>
      </c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 t="s">
        <v>139</v>
      </c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</row>
    <row r="194" spans="1:60" outlineLevel="1" x14ac:dyDescent="0.2">
      <c r="A194" s="214">
        <v>124</v>
      </c>
      <c r="B194" s="220" t="s">
        <v>423</v>
      </c>
      <c r="C194" s="265" t="s">
        <v>424</v>
      </c>
      <c r="D194" s="222" t="s">
        <v>180</v>
      </c>
      <c r="E194" s="229">
        <v>10</v>
      </c>
      <c r="F194" s="232">
        <f>H194+J194</f>
        <v>0</v>
      </c>
      <c r="G194" s="233">
        <f>ROUND(E194*F194,2)</f>
        <v>0</v>
      </c>
      <c r="H194" s="233"/>
      <c r="I194" s="233">
        <f>ROUND(E194*H194,2)</f>
        <v>0</v>
      </c>
      <c r="J194" s="233"/>
      <c r="K194" s="233">
        <f>ROUND(E194*J194,2)</f>
        <v>0</v>
      </c>
      <c r="L194" s="233">
        <v>21</v>
      </c>
      <c r="M194" s="233">
        <f>G194*(1+L194/100)</f>
        <v>0</v>
      </c>
      <c r="N194" s="223">
        <v>0</v>
      </c>
      <c r="O194" s="223">
        <f>ROUND(E194*N194,5)</f>
        <v>0</v>
      </c>
      <c r="P194" s="223">
        <v>0</v>
      </c>
      <c r="Q194" s="223">
        <f>ROUND(E194*P194,5)</f>
        <v>0</v>
      </c>
      <c r="R194" s="223"/>
      <c r="S194" s="223"/>
      <c r="T194" s="224">
        <v>0</v>
      </c>
      <c r="U194" s="223">
        <f>ROUND(E194*T194,2)</f>
        <v>0</v>
      </c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 t="s">
        <v>139</v>
      </c>
      <c r="AF194" s="213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</row>
    <row r="195" spans="1:60" outlineLevel="1" x14ac:dyDescent="0.2">
      <c r="A195" s="214">
        <v>125</v>
      </c>
      <c r="B195" s="220" t="s">
        <v>425</v>
      </c>
      <c r="C195" s="265" t="s">
        <v>426</v>
      </c>
      <c r="D195" s="222" t="s">
        <v>180</v>
      </c>
      <c r="E195" s="229">
        <v>10</v>
      </c>
      <c r="F195" s="232">
        <f>H195+J195</f>
        <v>0</v>
      </c>
      <c r="G195" s="233">
        <f>ROUND(E195*F195,2)</f>
        <v>0</v>
      </c>
      <c r="H195" s="233"/>
      <c r="I195" s="233">
        <f>ROUND(E195*H195,2)</f>
        <v>0</v>
      </c>
      <c r="J195" s="233"/>
      <c r="K195" s="233">
        <f>ROUND(E195*J195,2)</f>
        <v>0</v>
      </c>
      <c r="L195" s="233">
        <v>21</v>
      </c>
      <c r="M195" s="233">
        <f>G195*(1+L195/100)</f>
        <v>0</v>
      </c>
      <c r="N195" s="223">
        <v>0</v>
      </c>
      <c r="O195" s="223">
        <f>ROUND(E195*N195,5)</f>
        <v>0</v>
      </c>
      <c r="P195" s="223">
        <v>0</v>
      </c>
      <c r="Q195" s="223">
        <f>ROUND(E195*P195,5)</f>
        <v>0</v>
      </c>
      <c r="R195" s="223"/>
      <c r="S195" s="223"/>
      <c r="T195" s="224">
        <v>0</v>
      </c>
      <c r="U195" s="223">
        <f>ROUND(E195*T195,2)</f>
        <v>0</v>
      </c>
      <c r="V195" s="213"/>
      <c r="W195" s="213"/>
      <c r="X195" s="213"/>
      <c r="Y195" s="213"/>
      <c r="Z195" s="213"/>
      <c r="AA195" s="213"/>
      <c r="AB195" s="213"/>
      <c r="AC195" s="213"/>
      <c r="AD195" s="213"/>
      <c r="AE195" s="213" t="s">
        <v>139</v>
      </c>
      <c r="AF195" s="213"/>
      <c r="AG195" s="213"/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</row>
    <row r="196" spans="1:60" outlineLevel="1" x14ac:dyDescent="0.2">
      <c r="A196" s="214">
        <v>126</v>
      </c>
      <c r="B196" s="220" t="s">
        <v>427</v>
      </c>
      <c r="C196" s="265" t="s">
        <v>428</v>
      </c>
      <c r="D196" s="222" t="s">
        <v>180</v>
      </c>
      <c r="E196" s="229">
        <v>11</v>
      </c>
      <c r="F196" s="232">
        <f>H196+J196</f>
        <v>0</v>
      </c>
      <c r="G196" s="233">
        <f>ROUND(E196*F196,2)</f>
        <v>0</v>
      </c>
      <c r="H196" s="233"/>
      <c r="I196" s="233">
        <f>ROUND(E196*H196,2)</f>
        <v>0</v>
      </c>
      <c r="J196" s="233"/>
      <c r="K196" s="233">
        <f>ROUND(E196*J196,2)</f>
        <v>0</v>
      </c>
      <c r="L196" s="233">
        <v>21</v>
      </c>
      <c r="M196" s="233">
        <f>G196*(1+L196/100)</f>
        <v>0</v>
      </c>
      <c r="N196" s="223">
        <v>0</v>
      </c>
      <c r="O196" s="223">
        <f>ROUND(E196*N196,5)</f>
        <v>0</v>
      </c>
      <c r="P196" s="223">
        <v>0</v>
      </c>
      <c r="Q196" s="223">
        <f>ROUND(E196*P196,5)</f>
        <v>0</v>
      </c>
      <c r="R196" s="223"/>
      <c r="S196" s="223"/>
      <c r="T196" s="224">
        <v>0</v>
      </c>
      <c r="U196" s="223">
        <f>ROUND(E196*T196,2)</f>
        <v>0</v>
      </c>
      <c r="V196" s="213"/>
      <c r="W196" s="213"/>
      <c r="X196" s="213"/>
      <c r="Y196" s="213"/>
      <c r="Z196" s="213"/>
      <c r="AA196" s="213"/>
      <c r="AB196" s="213"/>
      <c r="AC196" s="213"/>
      <c r="AD196" s="213"/>
      <c r="AE196" s="213" t="s">
        <v>139</v>
      </c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</row>
    <row r="197" spans="1:60" outlineLevel="1" x14ac:dyDescent="0.2">
      <c r="A197" s="214">
        <v>127</v>
      </c>
      <c r="B197" s="220" t="s">
        <v>429</v>
      </c>
      <c r="C197" s="265" t="s">
        <v>430</v>
      </c>
      <c r="D197" s="222" t="s">
        <v>180</v>
      </c>
      <c r="E197" s="229">
        <v>5</v>
      </c>
      <c r="F197" s="232">
        <f>H197+J197</f>
        <v>0</v>
      </c>
      <c r="G197" s="233">
        <f>ROUND(E197*F197,2)</f>
        <v>0</v>
      </c>
      <c r="H197" s="233"/>
      <c r="I197" s="233">
        <f>ROUND(E197*H197,2)</f>
        <v>0</v>
      </c>
      <c r="J197" s="233"/>
      <c r="K197" s="233">
        <f>ROUND(E197*J197,2)</f>
        <v>0</v>
      </c>
      <c r="L197" s="233">
        <v>21</v>
      </c>
      <c r="M197" s="233">
        <f>G197*(1+L197/100)</f>
        <v>0</v>
      </c>
      <c r="N197" s="223">
        <v>0</v>
      </c>
      <c r="O197" s="223">
        <f>ROUND(E197*N197,5)</f>
        <v>0</v>
      </c>
      <c r="P197" s="223">
        <v>0</v>
      </c>
      <c r="Q197" s="223">
        <f>ROUND(E197*P197,5)</f>
        <v>0</v>
      </c>
      <c r="R197" s="223"/>
      <c r="S197" s="223"/>
      <c r="T197" s="224">
        <v>0</v>
      </c>
      <c r="U197" s="223">
        <f>ROUND(E197*T197,2)</f>
        <v>0</v>
      </c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 t="s">
        <v>139</v>
      </c>
      <c r="AF197" s="213"/>
      <c r="AG197" s="213"/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</row>
    <row r="198" spans="1:60" outlineLevel="1" x14ac:dyDescent="0.2">
      <c r="A198" s="214">
        <v>128</v>
      </c>
      <c r="B198" s="220" t="s">
        <v>431</v>
      </c>
      <c r="C198" s="265" t="s">
        <v>432</v>
      </c>
      <c r="D198" s="222" t="s">
        <v>180</v>
      </c>
      <c r="E198" s="229">
        <v>2</v>
      </c>
      <c r="F198" s="232">
        <f>H198+J198</f>
        <v>0</v>
      </c>
      <c r="G198" s="233">
        <f>ROUND(E198*F198,2)</f>
        <v>0</v>
      </c>
      <c r="H198" s="233"/>
      <c r="I198" s="233">
        <f>ROUND(E198*H198,2)</f>
        <v>0</v>
      </c>
      <c r="J198" s="233"/>
      <c r="K198" s="233">
        <f>ROUND(E198*J198,2)</f>
        <v>0</v>
      </c>
      <c r="L198" s="233">
        <v>21</v>
      </c>
      <c r="M198" s="233">
        <f>G198*(1+L198/100)</f>
        <v>0</v>
      </c>
      <c r="N198" s="223">
        <v>0</v>
      </c>
      <c r="O198" s="223">
        <f>ROUND(E198*N198,5)</f>
        <v>0</v>
      </c>
      <c r="P198" s="223">
        <v>0</v>
      </c>
      <c r="Q198" s="223">
        <f>ROUND(E198*P198,5)</f>
        <v>0</v>
      </c>
      <c r="R198" s="223"/>
      <c r="S198" s="223"/>
      <c r="T198" s="224">
        <v>0</v>
      </c>
      <c r="U198" s="223">
        <f>ROUND(E198*T198,2)</f>
        <v>0</v>
      </c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 t="s">
        <v>139</v>
      </c>
      <c r="AF198" s="213"/>
      <c r="AG198" s="213"/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</row>
    <row r="199" spans="1:60" outlineLevel="1" x14ac:dyDescent="0.2">
      <c r="A199" s="214">
        <v>129</v>
      </c>
      <c r="B199" s="220" t="s">
        <v>433</v>
      </c>
      <c r="C199" s="265" t="s">
        <v>434</v>
      </c>
      <c r="D199" s="222" t="s">
        <v>180</v>
      </c>
      <c r="E199" s="229">
        <v>1</v>
      </c>
      <c r="F199" s="232">
        <f>H199+J199</f>
        <v>0</v>
      </c>
      <c r="G199" s="233">
        <f>ROUND(E199*F199,2)</f>
        <v>0</v>
      </c>
      <c r="H199" s="233"/>
      <c r="I199" s="233">
        <f>ROUND(E199*H199,2)</f>
        <v>0</v>
      </c>
      <c r="J199" s="233"/>
      <c r="K199" s="233">
        <f>ROUND(E199*J199,2)</f>
        <v>0</v>
      </c>
      <c r="L199" s="233">
        <v>21</v>
      </c>
      <c r="M199" s="233">
        <f>G199*(1+L199/100)</f>
        <v>0</v>
      </c>
      <c r="N199" s="223">
        <v>0</v>
      </c>
      <c r="O199" s="223">
        <f>ROUND(E199*N199,5)</f>
        <v>0</v>
      </c>
      <c r="P199" s="223">
        <v>0</v>
      </c>
      <c r="Q199" s="223">
        <f>ROUND(E199*P199,5)</f>
        <v>0</v>
      </c>
      <c r="R199" s="223"/>
      <c r="S199" s="223"/>
      <c r="T199" s="224">
        <v>0</v>
      </c>
      <c r="U199" s="223">
        <f>ROUND(E199*T199,2)</f>
        <v>0</v>
      </c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 t="s">
        <v>139</v>
      </c>
      <c r="AF199" s="213"/>
      <c r="AG199" s="213"/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</row>
    <row r="200" spans="1:60" outlineLevel="1" x14ac:dyDescent="0.2">
      <c r="A200" s="214">
        <v>130</v>
      </c>
      <c r="B200" s="220" t="s">
        <v>435</v>
      </c>
      <c r="C200" s="265" t="s">
        <v>436</v>
      </c>
      <c r="D200" s="222" t="s">
        <v>180</v>
      </c>
      <c r="E200" s="229">
        <v>3</v>
      </c>
      <c r="F200" s="232">
        <f>H200+J200</f>
        <v>0</v>
      </c>
      <c r="G200" s="233">
        <f>ROUND(E200*F200,2)</f>
        <v>0</v>
      </c>
      <c r="H200" s="233"/>
      <c r="I200" s="233">
        <f>ROUND(E200*H200,2)</f>
        <v>0</v>
      </c>
      <c r="J200" s="233"/>
      <c r="K200" s="233">
        <f>ROUND(E200*J200,2)</f>
        <v>0</v>
      </c>
      <c r="L200" s="233">
        <v>21</v>
      </c>
      <c r="M200" s="233">
        <f>G200*(1+L200/100)</f>
        <v>0</v>
      </c>
      <c r="N200" s="223">
        <v>0</v>
      </c>
      <c r="O200" s="223">
        <f>ROUND(E200*N200,5)</f>
        <v>0</v>
      </c>
      <c r="P200" s="223">
        <v>0</v>
      </c>
      <c r="Q200" s="223">
        <f>ROUND(E200*P200,5)</f>
        <v>0</v>
      </c>
      <c r="R200" s="223"/>
      <c r="S200" s="223"/>
      <c r="T200" s="224">
        <v>0</v>
      </c>
      <c r="U200" s="223">
        <f>ROUND(E200*T200,2)</f>
        <v>0</v>
      </c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 t="s">
        <v>139</v>
      </c>
      <c r="AF200" s="213"/>
      <c r="AG200" s="213"/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</row>
    <row r="201" spans="1:60" outlineLevel="1" x14ac:dyDescent="0.2">
      <c r="A201" s="214">
        <v>131</v>
      </c>
      <c r="B201" s="220" t="s">
        <v>437</v>
      </c>
      <c r="C201" s="265" t="s">
        <v>438</v>
      </c>
      <c r="D201" s="222" t="s">
        <v>203</v>
      </c>
      <c r="E201" s="229">
        <v>14</v>
      </c>
      <c r="F201" s="232">
        <f>H201+J201</f>
        <v>0</v>
      </c>
      <c r="G201" s="233">
        <f>ROUND(E201*F201,2)</f>
        <v>0</v>
      </c>
      <c r="H201" s="233"/>
      <c r="I201" s="233">
        <f>ROUND(E201*H201,2)</f>
        <v>0</v>
      </c>
      <c r="J201" s="233"/>
      <c r="K201" s="233">
        <f>ROUND(E201*J201,2)</f>
        <v>0</v>
      </c>
      <c r="L201" s="233">
        <v>21</v>
      </c>
      <c r="M201" s="233">
        <f>G201*(1+L201/100)</f>
        <v>0</v>
      </c>
      <c r="N201" s="223">
        <v>0</v>
      </c>
      <c r="O201" s="223">
        <f>ROUND(E201*N201,5)</f>
        <v>0</v>
      </c>
      <c r="P201" s="223">
        <v>0</v>
      </c>
      <c r="Q201" s="223">
        <f>ROUND(E201*P201,5)</f>
        <v>0</v>
      </c>
      <c r="R201" s="223"/>
      <c r="S201" s="223"/>
      <c r="T201" s="224">
        <v>0</v>
      </c>
      <c r="U201" s="223">
        <f>ROUND(E201*T201,2)</f>
        <v>0</v>
      </c>
      <c r="V201" s="213"/>
      <c r="W201" s="213"/>
      <c r="X201" s="213"/>
      <c r="Y201" s="213"/>
      <c r="Z201" s="213"/>
      <c r="AA201" s="213"/>
      <c r="AB201" s="213"/>
      <c r="AC201" s="213"/>
      <c r="AD201" s="213"/>
      <c r="AE201" s="213" t="s">
        <v>139</v>
      </c>
      <c r="AF201" s="213"/>
      <c r="AG201" s="213"/>
      <c r="AH201" s="213"/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</row>
    <row r="202" spans="1:60" outlineLevel="1" x14ac:dyDescent="0.2">
      <c r="A202" s="214">
        <v>132</v>
      </c>
      <c r="B202" s="220" t="s">
        <v>439</v>
      </c>
      <c r="C202" s="265" t="s">
        <v>440</v>
      </c>
      <c r="D202" s="222" t="s">
        <v>180</v>
      </c>
      <c r="E202" s="229">
        <v>4</v>
      </c>
      <c r="F202" s="232">
        <f>H202+J202</f>
        <v>0</v>
      </c>
      <c r="G202" s="233">
        <f>ROUND(E202*F202,2)</f>
        <v>0</v>
      </c>
      <c r="H202" s="233"/>
      <c r="I202" s="233">
        <f>ROUND(E202*H202,2)</f>
        <v>0</v>
      </c>
      <c r="J202" s="233"/>
      <c r="K202" s="233">
        <f>ROUND(E202*J202,2)</f>
        <v>0</v>
      </c>
      <c r="L202" s="233">
        <v>21</v>
      </c>
      <c r="M202" s="233">
        <f>G202*(1+L202/100)</f>
        <v>0</v>
      </c>
      <c r="N202" s="223">
        <v>0</v>
      </c>
      <c r="O202" s="223">
        <f>ROUND(E202*N202,5)</f>
        <v>0</v>
      </c>
      <c r="P202" s="223">
        <v>0</v>
      </c>
      <c r="Q202" s="223">
        <f>ROUND(E202*P202,5)</f>
        <v>0</v>
      </c>
      <c r="R202" s="223"/>
      <c r="S202" s="223"/>
      <c r="T202" s="224">
        <v>0</v>
      </c>
      <c r="U202" s="223">
        <f>ROUND(E202*T202,2)</f>
        <v>0</v>
      </c>
      <c r="V202" s="213"/>
      <c r="W202" s="213"/>
      <c r="X202" s="213"/>
      <c r="Y202" s="213"/>
      <c r="Z202" s="213"/>
      <c r="AA202" s="213"/>
      <c r="AB202" s="213"/>
      <c r="AC202" s="213"/>
      <c r="AD202" s="213"/>
      <c r="AE202" s="213" t="s">
        <v>139</v>
      </c>
      <c r="AF202" s="213"/>
      <c r="AG202" s="213"/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</row>
    <row r="203" spans="1:60" ht="22.5" outlineLevel="1" x14ac:dyDescent="0.2">
      <c r="A203" s="214">
        <v>133</v>
      </c>
      <c r="B203" s="220" t="s">
        <v>441</v>
      </c>
      <c r="C203" s="265" t="s">
        <v>442</v>
      </c>
      <c r="D203" s="222" t="s">
        <v>138</v>
      </c>
      <c r="E203" s="229">
        <v>33</v>
      </c>
      <c r="F203" s="232">
        <f>H203+J203</f>
        <v>0</v>
      </c>
      <c r="G203" s="233">
        <f>ROUND(E203*F203,2)</f>
        <v>0</v>
      </c>
      <c r="H203" s="233"/>
      <c r="I203" s="233">
        <f>ROUND(E203*H203,2)</f>
        <v>0</v>
      </c>
      <c r="J203" s="233"/>
      <c r="K203" s="233">
        <f>ROUND(E203*J203,2)</f>
        <v>0</v>
      </c>
      <c r="L203" s="233">
        <v>21</v>
      </c>
      <c r="M203" s="233">
        <f>G203*(1+L203/100)</f>
        <v>0</v>
      </c>
      <c r="N203" s="223">
        <v>0</v>
      </c>
      <c r="O203" s="223">
        <f>ROUND(E203*N203,5)</f>
        <v>0</v>
      </c>
      <c r="P203" s="223">
        <v>0</v>
      </c>
      <c r="Q203" s="223">
        <f>ROUND(E203*P203,5)</f>
        <v>0</v>
      </c>
      <c r="R203" s="223"/>
      <c r="S203" s="223"/>
      <c r="T203" s="224">
        <v>0</v>
      </c>
      <c r="U203" s="223">
        <f>ROUND(E203*T203,2)</f>
        <v>0</v>
      </c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 t="s">
        <v>139</v>
      </c>
      <c r="AF203" s="213"/>
      <c r="AG203" s="213"/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</row>
    <row r="204" spans="1:60" ht="22.5" outlineLevel="1" x14ac:dyDescent="0.2">
      <c r="A204" s="214">
        <v>134</v>
      </c>
      <c r="B204" s="220" t="s">
        <v>443</v>
      </c>
      <c r="C204" s="265" t="s">
        <v>444</v>
      </c>
      <c r="D204" s="222" t="s">
        <v>180</v>
      </c>
      <c r="E204" s="229">
        <v>2</v>
      </c>
      <c r="F204" s="232">
        <f>H204+J204</f>
        <v>0</v>
      </c>
      <c r="G204" s="233">
        <f>ROUND(E204*F204,2)</f>
        <v>0</v>
      </c>
      <c r="H204" s="233"/>
      <c r="I204" s="233">
        <f>ROUND(E204*H204,2)</f>
        <v>0</v>
      </c>
      <c r="J204" s="233"/>
      <c r="K204" s="233">
        <f>ROUND(E204*J204,2)</f>
        <v>0</v>
      </c>
      <c r="L204" s="233">
        <v>21</v>
      </c>
      <c r="M204" s="233">
        <f>G204*(1+L204/100)</f>
        <v>0</v>
      </c>
      <c r="N204" s="223">
        <v>0</v>
      </c>
      <c r="O204" s="223">
        <f>ROUND(E204*N204,5)</f>
        <v>0</v>
      </c>
      <c r="P204" s="223">
        <v>0</v>
      </c>
      <c r="Q204" s="223">
        <f>ROUND(E204*P204,5)</f>
        <v>0</v>
      </c>
      <c r="R204" s="223"/>
      <c r="S204" s="223"/>
      <c r="T204" s="224">
        <v>0</v>
      </c>
      <c r="U204" s="223">
        <f>ROUND(E204*T204,2)</f>
        <v>0</v>
      </c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 t="s">
        <v>139</v>
      </c>
      <c r="AF204" s="213"/>
      <c r="AG204" s="213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</row>
    <row r="205" spans="1:60" ht="22.5" outlineLevel="1" x14ac:dyDescent="0.2">
      <c r="A205" s="214">
        <v>135</v>
      </c>
      <c r="B205" s="220" t="s">
        <v>445</v>
      </c>
      <c r="C205" s="265" t="s">
        <v>446</v>
      </c>
      <c r="D205" s="222" t="s">
        <v>180</v>
      </c>
      <c r="E205" s="229">
        <v>2</v>
      </c>
      <c r="F205" s="232">
        <f>H205+J205</f>
        <v>0</v>
      </c>
      <c r="G205" s="233">
        <f>ROUND(E205*F205,2)</f>
        <v>0</v>
      </c>
      <c r="H205" s="233"/>
      <c r="I205" s="233">
        <f>ROUND(E205*H205,2)</f>
        <v>0</v>
      </c>
      <c r="J205" s="233"/>
      <c r="K205" s="233">
        <f>ROUND(E205*J205,2)</f>
        <v>0</v>
      </c>
      <c r="L205" s="233">
        <v>21</v>
      </c>
      <c r="M205" s="233">
        <f>G205*(1+L205/100)</f>
        <v>0</v>
      </c>
      <c r="N205" s="223">
        <v>0</v>
      </c>
      <c r="O205" s="223">
        <f>ROUND(E205*N205,5)</f>
        <v>0</v>
      </c>
      <c r="P205" s="223">
        <v>0</v>
      </c>
      <c r="Q205" s="223">
        <f>ROUND(E205*P205,5)</f>
        <v>0</v>
      </c>
      <c r="R205" s="223"/>
      <c r="S205" s="223"/>
      <c r="T205" s="224">
        <v>0</v>
      </c>
      <c r="U205" s="223">
        <f>ROUND(E205*T205,2)</f>
        <v>0</v>
      </c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 t="s">
        <v>139</v>
      </c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</row>
    <row r="206" spans="1:60" ht="22.5" outlineLevel="1" x14ac:dyDescent="0.2">
      <c r="A206" s="214">
        <v>136</v>
      </c>
      <c r="B206" s="220" t="s">
        <v>447</v>
      </c>
      <c r="C206" s="265" t="s">
        <v>448</v>
      </c>
      <c r="D206" s="222" t="s">
        <v>180</v>
      </c>
      <c r="E206" s="229">
        <v>2</v>
      </c>
      <c r="F206" s="232">
        <f>H206+J206</f>
        <v>0</v>
      </c>
      <c r="G206" s="233">
        <f>ROUND(E206*F206,2)</f>
        <v>0</v>
      </c>
      <c r="H206" s="233"/>
      <c r="I206" s="233">
        <f>ROUND(E206*H206,2)</f>
        <v>0</v>
      </c>
      <c r="J206" s="233"/>
      <c r="K206" s="233">
        <f>ROUND(E206*J206,2)</f>
        <v>0</v>
      </c>
      <c r="L206" s="233">
        <v>21</v>
      </c>
      <c r="M206" s="233">
        <f>G206*(1+L206/100)</f>
        <v>0</v>
      </c>
      <c r="N206" s="223">
        <v>0</v>
      </c>
      <c r="O206" s="223">
        <f>ROUND(E206*N206,5)</f>
        <v>0</v>
      </c>
      <c r="P206" s="223">
        <v>0</v>
      </c>
      <c r="Q206" s="223">
        <f>ROUND(E206*P206,5)</f>
        <v>0</v>
      </c>
      <c r="R206" s="223"/>
      <c r="S206" s="223"/>
      <c r="T206" s="224">
        <v>0</v>
      </c>
      <c r="U206" s="223">
        <f>ROUND(E206*T206,2)</f>
        <v>0</v>
      </c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3" t="s">
        <v>139</v>
      </c>
      <c r="AF206" s="213"/>
      <c r="AG206" s="213"/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</row>
    <row r="207" spans="1:60" ht="22.5" outlineLevel="1" x14ac:dyDescent="0.2">
      <c r="A207" s="214">
        <v>137</v>
      </c>
      <c r="B207" s="220" t="s">
        <v>65</v>
      </c>
      <c r="C207" s="265" t="s">
        <v>449</v>
      </c>
      <c r="D207" s="222" t="s">
        <v>180</v>
      </c>
      <c r="E207" s="229">
        <v>2</v>
      </c>
      <c r="F207" s="232">
        <f>H207+J207</f>
        <v>0</v>
      </c>
      <c r="G207" s="233">
        <f>ROUND(E207*F207,2)</f>
        <v>0</v>
      </c>
      <c r="H207" s="233"/>
      <c r="I207" s="233">
        <f>ROUND(E207*H207,2)</f>
        <v>0</v>
      </c>
      <c r="J207" s="233"/>
      <c r="K207" s="233">
        <f>ROUND(E207*J207,2)</f>
        <v>0</v>
      </c>
      <c r="L207" s="233">
        <v>21</v>
      </c>
      <c r="M207" s="233">
        <f>G207*(1+L207/100)</f>
        <v>0</v>
      </c>
      <c r="N207" s="223">
        <v>0</v>
      </c>
      <c r="O207" s="223">
        <f>ROUND(E207*N207,5)</f>
        <v>0</v>
      </c>
      <c r="P207" s="223">
        <v>0</v>
      </c>
      <c r="Q207" s="223">
        <f>ROUND(E207*P207,5)</f>
        <v>0</v>
      </c>
      <c r="R207" s="223"/>
      <c r="S207" s="223"/>
      <c r="T207" s="224">
        <v>0</v>
      </c>
      <c r="U207" s="223">
        <f>ROUND(E207*T207,2)</f>
        <v>0</v>
      </c>
      <c r="V207" s="213"/>
      <c r="W207" s="213"/>
      <c r="X207" s="213"/>
      <c r="Y207" s="213"/>
      <c r="Z207" s="213"/>
      <c r="AA207" s="213"/>
      <c r="AB207" s="213"/>
      <c r="AC207" s="213"/>
      <c r="AD207" s="213"/>
      <c r="AE207" s="213" t="s">
        <v>139</v>
      </c>
      <c r="AF207" s="213"/>
      <c r="AG207" s="213"/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</row>
    <row r="208" spans="1:60" ht="22.5" outlineLevel="1" x14ac:dyDescent="0.2">
      <c r="A208" s="214">
        <v>138</v>
      </c>
      <c r="B208" s="220" t="s">
        <v>450</v>
      </c>
      <c r="C208" s="265" t="s">
        <v>451</v>
      </c>
      <c r="D208" s="222" t="s">
        <v>180</v>
      </c>
      <c r="E208" s="229">
        <v>2</v>
      </c>
      <c r="F208" s="232">
        <f>H208+J208</f>
        <v>0</v>
      </c>
      <c r="G208" s="233">
        <f>ROUND(E208*F208,2)</f>
        <v>0</v>
      </c>
      <c r="H208" s="233"/>
      <c r="I208" s="233">
        <f>ROUND(E208*H208,2)</f>
        <v>0</v>
      </c>
      <c r="J208" s="233"/>
      <c r="K208" s="233">
        <f>ROUND(E208*J208,2)</f>
        <v>0</v>
      </c>
      <c r="L208" s="233">
        <v>21</v>
      </c>
      <c r="M208" s="233">
        <f>G208*(1+L208/100)</f>
        <v>0</v>
      </c>
      <c r="N208" s="223">
        <v>0</v>
      </c>
      <c r="O208" s="223">
        <f>ROUND(E208*N208,5)</f>
        <v>0</v>
      </c>
      <c r="P208" s="223">
        <v>0</v>
      </c>
      <c r="Q208" s="223">
        <f>ROUND(E208*P208,5)</f>
        <v>0</v>
      </c>
      <c r="R208" s="223"/>
      <c r="S208" s="223"/>
      <c r="T208" s="224">
        <v>0</v>
      </c>
      <c r="U208" s="223">
        <f>ROUND(E208*T208,2)</f>
        <v>0</v>
      </c>
      <c r="V208" s="213"/>
      <c r="W208" s="213"/>
      <c r="X208" s="213"/>
      <c r="Y208" s="213"/>
      <c r="Z208" s="213"/>
      <c r="AA208" s="213"/>
      <c r="AB208" s="213"/>
      <c r="AC208" s="213"/>
      <c r="AD208" s="213"/>
      <c r="AE208" s="213" t="s">
        <v>139</v>
      </c>
      <c r="AF208" s="213"/>
      <c r="AG208" s="213"/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13"/>
      <c r="BB208" s="213"/>
      <c r="BC208" s="213"/>
      <c r="BD208" s="213"/>
      <c r="BE208" s="213"/>
      <c r="BF208" s="213"/>
      <c r="BG208" s="213"/>
      <c r="BH208" s="213"/>
    </row>
    <row r="209" spans="1:60" ht="22.5" outlineLevel="1" x14ac:dyDescent="0.2">
      <c r="A209" s="214">
        <v>139</v>
      </c>
      <c r="B209" s="220" t="s">
        <v>67</v>
      </c>
      <c r="C209" s="265" t="s">
        <v>452</v>
      </c>
      <c r="D209" s="222" t="s">
        <v>138</v>
      </c>
      <c r="E209" s="229">
        <v>33</v>
      </c>
      <c r="F209" s="232">
        <f>H209+J209</f>
        <v>0</v>
      </c>
      <c r="G209" s="233">
        <f>ROUND(E209*F209,2)</f>
        <v>0</v>
      </c>
      <c r="H209" s="233"/>
      <c r="I209" s="233">
        <f>ROUND(E209*H209,2)</f>
        <v>0</v>
      </c>
      <c r="J209" s="233"/>
      <c r="K209" s="233">
        <f>ROUND(E209*J209,2)</f>
        <v>0</v>
      </c>
      <c r="L209" s="233">
        <v>21</v>
      </c>
      <c r="M209" s="233">
        <f>G209*(1+L209/100)</f>
        <v>0</v>
      </c>
      <c r="N209" s="223">
        <v>0</v>
      </c>
      <c r="O209" s="223">
        <f>ROUND(E209*N209,5)</f>
        <v>0</v>
      </c>
      <c r="P209" s="223">
        <v>0</v>
      </c>
      <c r="Q209" s="223">
        <f>ROUND(E209*P209,5)</f>
        <v>0</v>
      </c>
      <c r="R209" s="223"/>
      <c r="S209" s="223"/>
      <c r="T209" s="224">
        <v>0</v>
      </c>
      <c r="U209" s="223">
        <f>ROUND(E209*T209,2)</f>
        <v>0</v>
      </c>
      <c r="V209" s="213"/>
      <c r="W209" s="213"/>
      <c r="X209" s="213"/>
      <c r="Y209" s="213"/>
      <c r="Z209" s="213"/>
      <c r="AA209" s="213"/>
      <c r="AB209" s="213"/>
      <c r="AC209" s="213"/>
      <c r="AD209" s="213"/>
      <c r="AE209" s="213" t="s">
        <v>139</v>
      </c>
      <c r="AF209" s="213"/>
      <c r="AG209" s="213"/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</row>
    <row r="210" spans="1:60" outlineLevel="1" x14ac:dyDescent="0.2">
      <c r="A210" s="214">
        <v>140</v>
      </c>
      <c r="B210" s="220" t="s">
        <v>69</v>
      </c>
      <c r="C210" s="265" t="s">
        <v>453</v>
      </c>
      <c r="D210" s="222" t="s">
        <v>180</v>
      </c>
      <c r="E210" s="229">
        <v>2</v>
      </c>
      <c r="F210" s="232">
        <f>H210+J210</f>
        <v>0</v>
      </c>
      <c r="G210" s="233">
        <f>ROUND(E210*F210,2)</f>
        <v>0</v>
      </c>
      <c r="H210" s="233"/>
      <c r="I210" s="233">
        <f>ROUND(E210*H210,2)</f>
        <v>0</v>
      </c>
      <c r="J210" s="233"/>
      <c r="K210" s="233">
        <f>ROUND(E210*J210,2)</f>
        <v>0</v>
      </c>
      <c r="L210" s="233">
        <v>21</v>
      </c>
      <c r="M210" s="233">
        <f>G210*(1+L210/100)</f>
        <v>0</v>
      </c>
      <c r="N210" s="223">
        <v>0</v>
      </c>
      <c r="O210" s="223">
        <f>ROUND(E210*N210,5)</f>
        <v>0</v>
      </c>
      <c r="P210" s="223">
        <v>0</v>
      </c>
      <c r="Q210" s="223">
        <f>ROUND(E210*P210,5)</f>
        <v>0</v>
      </c>
      <c r="R210" s="223"/>
      <c r="S210" s="223"/>
      <c r="T210" s="224">
        <v>0</v>
      </c>
      <c r="U210" s="223">
        <f>ROUND(E210*T210,2)</f>
        <v>0</v>
      </c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 t="s">
        <v>139</v>
      </c>
      <c r="AF210" s="213"/>
      <c r="AG210" s="213"/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</row>
    <row r="211" spans="1:60" outlineLevel="1" x14ac:dyDescent="0.2">
      <c r="A211" s="214">
        <v>141</v>
      </c>
      <c r="B211" s="220" t="s">
        <v>454</v>
      </c>
      <c r="C211" s="265" t="s">
        <v>455</v>
      </c>
      <c r="D211" s="222" t="s">
        <v>180</v>
      </c>
      <c r="E211" s="229">
        <v>3</v>
      </c>
      <c r="F211" s="232">
        <f>H211+J211</f>
        <v>0</v>
      </c>
      <c r="G211" s="233">
        <f>ROUND(E211*F211,2)</f>
        <v>0</v>
      </c>
      <c r="H211" s="233"/>
      <c r="I211" s="233">
        <f>ROUND(E211*H211,2)</f>
        <v>0</v>
      </c>
      <c r="J211" s="233"/>
      <c r="K211" s="233">
        <f>ROUND(E211*J211,2)</f>
        <v>0</v>
      </c>
      <c r="L211" s="233">
        <v>21</v>
      </c>
      <c r="M211" s="233">
        <f>G211*(1+L211/100)</f>
        <v>0</v>
      </c>
      <c r="N211" s="223">
        <v>0</v>
      </c>
      <c r="O211" s="223">
        <f>ROUND(E211*N211,5)</f>
        <v>0</v>
      </c>
      <c r="P211" s="223">
        <v>0</v>
      </c>
      <c r="Q211" s="223">
        <f>ROUND(E211*P211,5)</f>
        <v>0</v>
      </c>
      <c r="R211" s="223"/>
      <c r="S211" s="223"/>
      <c r="T211" s="224">
        <v>0</v>
      </c>
      <c r="U211" s="223">
        <f>ROUND(E211*T211,2)</f>
        <v>0</v>
      </c>
      <c r="V211" s="213"/>
      <c r="W211" s="213"/>
      <c r="X211" s="213"/>
      <c r="Y211" s="213"/>
      <c r="Z211" s="213"/>
      <c r="AA211" s="213"/>
      <c r="AB211" s="213"/>
      <c r="AC211" s="213"/>
      <c r="AD211" s="213"/>
      <c r="AE211" s="213" t="s">
        <v>139</v>
      </c>
      <c r="AF211" s="213"/>
      <c r="AG211" s="213"/>
      <c r="AH211" s="213"/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</row>
    <row r="212" spans="1:60" x14ac:dyDescent="0.2">
      <c r="A212" s="215" t="s">
        <v>134</v>
      </c>
      <c r="B212" s="221" t="s">
        <v>107</v>
      </c>
      <c r="C212" s="267" t="s">
        <v>26</v>
      </c>
      <c r="D212" s="226"/>
      <c r="E212" s="231"/>
      <c r="F212" s="234"/>
      <c r="G212" s="234">
        <f>SUMIF(AE213:AE216,"&lt;&gt;NOR",G213:G216)</f>
        <v>0</v>
      </c>
      <c r="H212" s="234"/>
      <c r="I212" s="234">
        <f>SUM(I213:I216)</f>
        <v>0</v>
      </c>
      <c r="J212" s="234"/>
      <c r="K212" s="234">
        <f>SUM(K213:K216)</f>
        <v>0</v>
      </c>
      <c r="L212" s="234"/>
      <c r="M212" s="234">
        <f>SUM(M213:M216)</f>
        <v>0</v>
      </c>
      <c r="N212" s="227"/>
      <c r="O212" s="227">
        <f>SUM(O213:O216)</f>
        <v>0</v>
      </c>
      <c r="P212" s="227"/>
      <c r="Q212" s="227">
        <f>SUM(Q213:Q216)</f>
        <v>0</v>
      </c>
      <c r="R212" s="227"/>
      <c r="S212" s="227"/>
      <c r="T212" s="228"/>
      <c r="U212" s="227">
        <f>SUM(U213:U216)</f>
        <v>0</v>
      </c>
      <c r="AE212" t="s">
        <v>135</v>
      </c>
    </row>
    <row r="213" spans="1:60" outlineLevel="1" x14ac:dyDescent="0.2">
      <c r="A213" s="214">
        <v>142</v>
      </c>
      <c r="B213" s="220" t="s">
        <v>456</v>
      </c>
      <c r="C213" s="265" t="s">
        <v>457</v>
      </c>
      <c r="D213" s="222" t="s">
        <v>458</v>
      </c>
      <c r="E213" s="229">
        <v>1</v>
      </c>
      <c r="F213" s="232">
        <f>H213+J213</f>
        <v>0</v>
      </c>
      <c r="G213" s="233">
        <f>ROUND(E213*F213,2)</f>
        <v>0</v>
      </c>
      <c r="H213" s="233"/>
      <c r="I213" s="233">
        <f>ROUND(E213*H213,2)</f>
        <v>0</v>
      </c>
      <c r="J213" s="233"/>
      <c r="K213" s="233">
        <f>ROUND(E213*J213,2)</f>
        <v>0</v>
      </c>
      <c r="L213" s="233">
        <v>21</v>
      </c>
      <c r="M213" s="233">
        <f>G213*(1+L213/100)</f>
        <v>0</v>
      </c>
      <c r="N213" s="223">
        <v>0</v>
      </c>
      <c r="O213" s="223">
        <f>ROUND(E213*N213,5)</f>
        <v>0</v>
      </c>
      <c r="P213" s="223">
        <v>0</v>
      </c>
      <c r="Q213" s="223">
        <f>ROUND(E213*P213,5)</f>
        <v>0</v>
      </c>
      <c r="R213" s="223"/>
      <c r="S213" s="223"/>
      <c r="T213" s="224">
        <v>0</v>
      </c>
      <c r="U213" s="223">
        <f>ROUND(E213*T213,2)</f>
        <v>0</v>
      </c>
      <c r="V213" s="213"/>
      <c r="W213" s="213"/>
      <c r="X213" s="213"/>
      <c r="Y213" s="213"/>
      <c r="Z213" s="213"/>
      <c r="AA213" s="213"/>
      <c r="AB213" s="213"/>
      <c r="AC213" s="213"/>
      <c r="AD213" s="213"/>
      <c r="AE213" s="213" t="s">
        <v>139</v>
      </c>
      <c r="AF213" s="213"/>
      <c r="AG213" s="213"/>
      <c r="AH213" s="213"/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</row>
    <row r="214" spans="1:60" outlineLevel="1" x14ac:dyDescent="0.2">
      <c r="A214" s="214">
        <v>143</v>
      </c>
      <c r="B214" s="220" t="s">
        <v>459</v>
      </c>
      <c r="C214" s="265" t="s">
        <v>460</v>
      </c>
      <c r="D214" s="222" t="s">
        <v>458</v>
      </c>
      <c r="E214" s="229">
        <v>1</v>
      </c>
      <c r="F214" s="232">
        <f>H214+J214</f>
        <v>0</v>
      </c>
      <c r="G214" s="233">
        <f>ROUND(E214*F214,2)</f>
        <v>0</v>
      </c>
      <c r="H214" s="233"/>
      <c r="I214" s="233">
        <f>ROUND(E214*H214,2)</f>
        <v>0</v>
      </c>
      <c r="J214" s="233"/>
      <c r="K214" s="233">
        <f>ROUND(E214*J214,2)</f>
        <v>0</v>
      </c>
      <c r="L214" s="233">
        <v>21</v>
      </c>
      <c r="M214" s="233">
        <f>G214*(1+L214/100)</f>
        <v>0</v>
      </c>
      <c r="N214" s="223">
        <v>0</v>
      </c>
      <c r="O214" s="223">
        <f>ROUND(E214*N214,5)</f>
        <v>0</v>
      </c>
      <c r="P214" s="223">
        <v>0</v>
      </c>
      <c r="Q214" s="223">
        <f>ROUND(E214*P214,5)</f>
        <v>0</v>
      </c>
      <c r="R214" s="223"/>
      <c r="S214" s="223"/>
      <c r="T214" s="224">
        <v>0</v>
      </c>
      <c r="U214" s="223">
        <f>ROUND(E214*T214,2)</f>
        <v>0</v>
      </c>
      <c r="V214" s="213"/>
      <c r="W214" s="213"/>
      <c r="X214" s="213"/>
      <c r="Y214" s="213"/>
      <c r="Z214" s="213"/>
      <c r="AA214" s="213"/>
      <c r="AB214" s="213"/>
      <c r="AC214" s="213"/>
      <c r="AD214" s="213"/>
      <c r="AE214" s="213" t="s">
        <v>139</v>
      </c>
      <c r="AF214" s="213"/>
      <c r="AG214" s="213"/>
      <c r="AH214" s="213"/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</row>
    <row r="215" spans="1:60" outlineLevel="1" x14ac:dyDescent="0.2">
      <c r="A215" s="214">
        <v>144</v>
      </c>
      <c r="B215" s="220" t="s">
        <v>461</v>
      </c>
      <c r="C215" s="265" t="s">
        <v>462</v>
      </c>
      <c r="D215" s="222" t="s">
        <v>458</v>
      </c>
      <c r="E215" s="229">
        <v>1</v>
      </c>
      <c r="F215" s="232">
        <f>H215+J215</f>
        <v>0</v>
      </c>
      <c r="G215" s="233">
        <f>ROUND(E215*F215,2)</f>
        <v>0</v>
      </c>
      <c r="H215" s="233"/>
      <c r="I215" s="233">
        <f>ROUND(E215*H215,2)</f>
        <v>0</v>
      </c>
      <c r="J215" s="233"/>
      <c r="K215" s="233">
        <f>ROUND(E215*J215,2)</f>
        <v>0</v>
      </c>
      <c r="L215" s="233">
        <v>21</v>
      </c>
      <c r="M215" s="233">
        <f>G215*(1+L215/100)</f>
        <v>0</v>
      </c>
      <c r="N215" s="223">
        <v>0</v>
      </c>
      <c r="O215" s="223">
        <f>ROUND(E215*N215,5)</f>
        <v>0</v>
      </c>
      <c r="P215" s="223">
        <v>0</v>
      </c>
      <c r="Q215" s="223">
        <f>ROUND(E215*P215,5)</f>
        <v>0</v>
      </c>
      <c r="R215" s="223"/>
      <c r="S215" s="223"/>
      <c r="T215" s="224">
        <v>0</v>
      </c>
      <c r="U215" s="223">
        <f>ROUND(E215*T215,2)</f>
        <v>0</v>
      </c>
      <c r="V215" s="213"/>
      <c r="W215" s="213"/>
      <c r="X215" s="213"/>
      <c r="Y215" s="213"/>
      <c r="Z215" s="213"/>
      <c r="AA215" s="213"/>
      <c r="AB215" s="213"/>
      <c r="AC215" s="213"/>
      <c r="AD215" s="213"/>
      <c r="AE215" s="213" t="s">
        <v>139</v>
      </c>
      <c r="AF215" s="213"/>
      <c r="AG215" s="213"/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</row>
    <row r="216" spans="1:60" outlineLevel="1" x14ac:dyDescent="0.2">
      <c r="A216" s="243">
        <v>145</v>
      </c>
      <c r="B216" s="244" t="s">
        <v>463</v>
      </c>
      <c r="C216" s="268" t="s">
        <v>464</v>
      </c>
      <c r="D216" s="245" t="s">
        <v>458</v>
      </c>
      <c r="E216" s="246">
        <v>1</v>
      </c>
      <c r="F216" s="247">
        <f>H216+J216</f>
        <v>0</v>
      </c>
      <c r="G216" s="248">
        <f>ROUND(E216*F216,2)</f>
        <v>0</v>
      </c>
      <c r="H216" s="248"/>
      <c r="I216" s="248">
        <f>ROUND(E216*H216,2)</f>
        <v>0</v>
      </c>
      <c r="J216" s="248"/>
      <c r="K216" s="248">
        <f>ROUND(E216*J216,2)</f>
        <v>0</v>
      </c>
      <c r="L216" s="248">
        <v>21</v>
      </c>
      <c r="M216" s="248">
        <f>G216*(1+L216/100)</f>
        <v>0</v>
      </c>
      <c r="N216" s="249">
        <v>0</v>
      </c>
      <c r="O216" s="249">
        <f>ROUND(E216*N216,5)</f>
        <v>0</v>
      </c>
      <c r="P216" s="249">
        <v>0</v>
      </c>
      <c r="Q216" s="249">
        <f>ROUND(E216*P216,5)</f>
        <v>0</v>
      </c>
      <c r="R216" s="249"/>
      <c r="S216" s="249"/>
      <c r="T216" s="250">
        <v>0</v>
      </c>
      <c r="U216" s="249">
        <f>ROUND(E216*T216,2)</f>
        <v>0</v>
      </c>
      <c r="V216" s="213"/>
      <c r="W216" s="213"/>
      <c r="X216" s="213"/>
      <c r="Y216" s="213"/>
      <c r="Z216" s="213"/>
      <c r="AA216" s="213"/>
      <c r="AB216" s="213"/>
      <c r="AC216" s="213"/>
      <c r="AD216" s="213"/>
      <c r="AE216" s="213" t="s">
        <v>139</v>
      </c>
      <c r="AF216" s="213"/>
      <c r="AG216" s="213"/>
      <c r="AH216" s="213"/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</row>
    <row r="217" spans="1:60" x14ac:dyDescent="0.2">
      <c r="A217" s="6"/>
      <c r="B217" s="7" t="s">
        <v>465</v>
      </c>
      <c r="C217" s="269" t="s">
        <v>465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AC217">
        <v>15</v>
      </c>
      <c r="AD217">
        <v>21</v>
      </c>
    </row>
    <row r="218" spans="1:60" x14ac:dyDescent="0.2">
      <c r="A218" s="251"/>
      <c r="B218" s="252" t="s">
        <v>28</v>
      </c>
      <c r="C218" s="270" t="s">
        <v>465</v>
      </c>
      <c r="D218" s="253"/>
      <c r="E218" s="253"/>
      <c r="F218" s="253"/>
      <c r="G218" s="264">
        <f>G8+G19+G21+G35+G38+G41+G44+G46+G54+G57+G60+G67+G72+G77+G88+G92+G119+G123+G132+G152+G161+G170+G176+G212</f>
        <v>0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AC218">
        <f>SUMIF(L7:L216,AC217,G7:G216)</f>
        <v>0</v>
      </c>
      <c r="AD218">
        <f>SUMIF(L7:L216,AD217,G7:G216)</f>
        <v>0</v>
      </c>
      <c r="AE218" t="s">
        <v>466</v>
      </c>
    </row>
    <row r="219" spans="1:60" x14ac:dyDescent="0.2">
      <c r="A219" s="6"/>
      <c r="B219" s="7" t="s">
        <v>465</v>
      </c>
      <c r="C219" s="269" t="s">
        <v>465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60" x14ac:dyDescent="0.2">
      <c r="A220" s="6"/>
      <c r="B220" s="7" t="s">
        <v>465</v>
      </c>
      <c r="C220" s="269" t="s">
        <v>465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60" x14ac:dyDescent="0.2">
      <c r="A221" s="254" t="s">
        <v>467</v>
      </c>
      <c r="B221" s="254"/>
      <c r="C221" s="27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60" x14ac:dyDescent="0.2">
      <c r="A222" s="255"/>
      <c r="B222" s="256"/>
      <c r="C222" s="272"/>
      <c r="D222" s="256"/>
      <c r="E222" s="256"/>
      <c r="F222" s="256"/>
      <c r="G222" s="257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AE222" t="s">
        <v>468</v>
      </c>
    </row>
    <row r="223" spans="1:60" x14ac:dyDescent="0.2">
      <c r="A223" s="258"/>
      <c r="B223" s="259"/>
      <c r="C223" s="273"/>
      <c r="D223" s="259"/>
      <c r="E223" s="259"/>
      <c r="F223" s="259"/>
      <c r="G223" s="260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60" x14ac:dyDescent="0.2">
      <c r="A224" s="258"/>
      <c r="B224" s="259"/>
      <c r="C224" s="273"/>
      <c r="D224" s="259"/>
      <c r="E224" s="259"/>
      <c r="F224" s="259"/>
      <c r="G224" s="260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31" x14ac:dyDescent="0.2">
      <c r="A225" s="258"/>
      <c r="B225" s="259"/>
      <c r="C225" s="273"/>
      <c r="D225" s="259"/>
      <c r="E225" s="259"/>
      <c r="F225" s="259"/>
      <c r="G225" s="260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31" x14ac:dyDescent="0.2">
      <c r="A226" s="261"/>
      <c r="B226" s="262"/>
      <c r="C226" s="274"/>
      <c r="D226" s="262"/>
      <c r="E226" s="262"/>
      <c r="F226" s="262"/>
      <c r="G226" s="263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31" x14ac:dyDescent="0.2">
      <c r="A227" s="6"/>
      <c r="B227" s="7" t="s">
        <v>465</v>
      </c>
      <c r="C227" s="269" t="s">
        <v>465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31" x14ac:dyDescent="0.2">
      <c r="C228" s="275"/>
      <c r="AE228" t="s">
        <v>469</v>
      </c>
    </row>
  </sheetData>
  <mergeCells count="6">
    <mergeCell ref="A1:G1"/>
    <mergeCell ref="C2:G2"/>
    <mergeCell ref="C3:G3"/>
    <mergeCell ref="C4:G4"/>
    <mergeCell ref="A221:C221"/>
    <mergeCell ref="A222:G226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</dc:creator>
  <cp:lastModifiedBy>Vostro</cp:lastModifiedBy>
  <cp:lastPrinted>2014-02-28T09:52:57Z</cp:lastPrinted>
  <dcterms:created xsi:type="dcterms:W3CDTF">2009-04-08T07:15:50Z</dcterms:created>
  <dcterms:modified xsi:type="dcterms:W3CDTF">2023-09-01T05:36:10Z</dcterms:modified>
</cp:coreProperties>
</file>