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2_3 - Oprava osvětlení - II. etapa\"/>
    </mc:Choice>
  </mc:AlternateContent>
  <bookViews>
    <workbookView xWindow="0" yWindow="0" windowWidth="28800" windowHeight="12435"/>
  </bookViews>
  <sheets>
    <sheet name="slepý rozpočet" sheetId="2" r:id="rId1"/>
  </sheets>
  <definedNames>
    <definedName name="_xlnm._FilterDatabase" localSheetId="0" hidden="1">'slepý rozpočet'!$C$111:$K$159</definedName>
    <definedName name="_xlnm.Print_Titles" localSheetId="0">'slepý rozpočet'!$111:$111</definedName>
    <definedName name="_xlnm.Print_Area" localSheetId="0">'slepý rozpočet'!$C$6:$J$70,'slepý rozpočet'!$C$76:$J$93,'slepý rozpočet'!$C$99:$K$159</definedName>
  </definedNames>
  <calcPr calcId="152511"/>
</workbook>
</file>

<file path=xl/calcChain.xml><?xml version="1.0" encoding="utf-8"?>
<calcChain xmlns="http://schemas.openxmlformats.org/spreadsheetml/2006/main">
  <c r="F108" i="2" l="1"/>
  <c r="F85" i="2"/>
  <c r="J150" i="2"/>
  <c r="J151" i="2"/>
  <c r="J152" i="2"/>
  <c r="J153" i="2"/>
  <c r="J154" i="2"/>
  <c r="J155" i="2"/>
  <c r="J156" i="2"/>
  <c r="J157" i="2"/>
  <c r="J158" i="2"/>
  <c r="J159" i="2"/>
  <c r="J149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D148" i="2"/>
  <c r="D113" i="2"/>
  <c r="J148" i="2" l="1"/>
  <c r="J31" i="2"/>
  <c r="J30" i="2"/>
  <c r="J29" i="2"/>
  <c r="BI134" i="2"/>
  <c r="BH134" i="2"/>
  <c r="BG134" i="2"/>
  <c r="BF134" i="2"/>
  <c r="T134" i="2"/>
  <c r="R134" i="2"/>
  <c r="P134" i="2"/>
  <c r="BK134" i="2"/>
  <c r="BE134" i="2"/>
  <c r="BI133" i="2"/>
  <c r="BH133" i="2"/>
  <c r="BG133" i="2"/>
  <c r="BF133" i="2"/>
  <c r="T133" i="2"/>
  <c r="R133" i="2"/>
  <c r="P133" i="2"/>
  <c r="BK133" i="2"/>
  <c r="BE133" i="2"/>
  <c r="BI114" i="2"/>
  <c r="BH114" i="2"/>
  <c r="BG114" i="2"/>
  <c r="BF114" i="2"/>
  <c r="T114" i="2"/>
  <c r="R114" i="2"/>
  <c r="P114" i="2"/>
  <c r="BK114" i="2"/>
  <c r="J114" i="2"/>
  <c r="F106" i="2"/>
  <c r="E104" i="2"/>
  <c r="E81" i="2"/>
  <c r="F109" i="2"/>
  <c r="J106" i="2"/>
  <c r="J83" i="2"/>
  <c r="E102" i="2"/>
  <c r="E79" i="2"/>
  <c r="BE114" i="2" l="1"/>
  <c r="J113" i="2"/>
  <c r="BK148" i="2"/>
  <c r="R148" i="2"/>
  <c r="T148" i="2"/>
  <c r="F30" i="2"/>
  <c r="R113" i="2"/>
  <c r="F86" i="2"/>
  <c r="T113" i="2"/>
  <c r="P148" i="2"/>
  <c r="F31" i="2"/>
  <c r="P113" i="2"/>
  <c r="F29" i="2"/>
  <c r="BK113" i="2"/>
  <c r="J91" i="2" l="1"/>
  <c r="J112" i="2"/>
  <c r="J92" i="2"/>
  <c r="T112" i="2"/>
  <c r="R112" i="2"/>
  <c r="P112" i="2"/>
  <c r="BK112" i="2"/>
  <c r="J90" i="2" l="1"/>
  <c r="J25" i="2"/>
  <c r="F28" i="2" s="1"/>
  <c r="J28" i="2" s="1"/>
  <c r="J33" i="2" l="1"/>
</calcChain>
</file>

<file path=xl/sharedStrings.xml><?xml version="1.0" encoding="utf-8"?>
<sst xmlns="http://schemas.openxmlformats.org/spreadsheetml/2006/main" count="216" uniqueCount="124">
  <si>
    <t/>
  </si>
  <si>
    <t>False</t>
  </si>
  <si>
    <t>&gt;&gt;  skryté sloupce  &lt;&lt;</t>
  </si>
  <si>
    <t>v ---  níže se nacházejí doplnkové a pomocné údaje k sestavám  --- v</t>
  </si>
  <si>
    <t>Stavba:</t>
  </si>
  <si>
    <t>Místo:</t>
  </si>
  <si>
    <t>Datum:</t>
  </si>
  <si>
    <t>Zadavatel:</t>
  </si>
  <si>
    <t>IČ:</t>
  </si>
  <si>
    <t>DIČ:</t>
  </si>
  <si>
    <t>Uchazeč:</t>
  </si>
  <si>
    <t>Cena bez DPH</t>
  </si>
  <si>
    <t>Sazba daně</t>
  </si>
  <si>
    <t>Základ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</si>
  <si>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</si>
  <si>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</si>
  <si>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</si>
  <si>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</si>
  <si>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</si>
  <si>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</si>
  <si>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</si>
  <si>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</si>
  <si>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</si>
  <si>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</si>
  <si>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</si>
  <si>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</si>
  <si>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</si>
  <si>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</si>
  <si>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</si>
  <si>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D</t>
  </si>
  <si>
    <t>0</t>
  </si>
  <si>
    <t>1</t>
  </si>
  <si>
    <t>{4f74d725-ea6e-43b8-8607-a8104904e547}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</si>
  <si>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</si>
  <si>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</si>
  <si>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</si>
  <si>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</si>
  <si>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</si>
  <si>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</si>
  <si>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</si>
  <si>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</si>
  <si>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</si>
  <si>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</si>
  <si>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</si>
  <si>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</si>
  <si>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</si>
  <si>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</si>
  <si>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</si>
  <si>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</si>
  <si>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</si>
  <si>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</si>
  <si>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</si>
  <si>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</si>
  <si>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</si>
  <si>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</si>
  <si>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</si>
  <si>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CS ÚRS 2019 01</t>
  </si>
  <si>
    <t>4</t>
  </si>
  <si>
    <t>992039388</t>
  </si>
  <si>
    <t>709170370</t>
  </si>
  <si>
    <t>-1542402595</t>
  </si>
  <si>
    <t>kpl</t>
  </si>
  <si>
    <t>ks</t>
  </si>
  <si>
    <t>Psychiatrická nemocnice Horní Beřkovice</t>
  </si>
  <si>
    <t>Areál Psychiatrické nemocnice Horní Beřkovice</t>
  </si>
  <si>
    <t>Ing. Martin Knobloch</t>
  </si>
  <si>
    <t>Areál psychiatrické nemocnice Horní Beřkovice</t>
  </si>
  <si>
    <t>Soupis prací</t>
  </si>
  <si>
    <t>CZ00673552</t>
  </si>
  <si>
    <t>Oprava osvětlení v areálu Psychiatrické nemocnice Horní Beřkovice – II. Etapa</t>
  </si>
  <si>
    <t>Elektromontáže</t>
  </si>
  <si>
    <t>Vedlejší a ostatní náklady</t>
  </si>
  <si>
    <t xml:space="preserve">PVC chráničky DN 110 mm </t>
  </si>
  <si>
    <t>Betonový žlab pro vedení kabelů v zemi 100/17/14  (např. TK1)</t>
  </si>
  <si>
    <t>Stožár 5 m ,  oboustraně žárově pozinkovaný - výška 5m</t>
  </si>
  <si>
    <t>Svítidlo VO vč. Příslušenství - LED Street 50 W</t>
  </si>
  <si>
    <t>Konzola včetně příslušenství</t>
  </si>
  <si>
    <t>Výložník 1,5 m</t>
  </si>
  <si>
    <t>Stožárová výzbroj kompletní</t>
  </si>
  <si>
    <t>Pouzdro pro stožár  5 m</t>
  </si>
  <si>
    <t>Stožárová výzbroj kompletní  - trojitá</t>
  </si>
  <si>
    <t>Zemnící pásek  FeZn  30x4</t>
  </si>
  <si>
    <t>Rozvaděč</t>
  </si>
  <si>
    <t>Ovladač pro ovládání veřejného osvětlení</t>
  </si>
  <si>
    <t>Zemnící drát FeZn 10</t>
  </si>
  <si>
    <t>Kabel CYKY 4x16</t>
  </si>
  <si>
    <t>Kabel CYKY 3Cx1,5</t>
  </si>
  <si>
    <t>Ukončení kabelů</t>
  </si>
  <si>
    <t>Chránička  HDPE 40/34</t>
  </si>
  <si>
    <t>Montáž HDPE 40/34 / uložení</t>
  </si>
  <si>
    <t>Mikrotrubička HDPE 10/8 mm</t>
  </si>
  <si>
    <t>Propojení HDPE 40/34, mikrotrubička 10/8 mm</t>
  </si>
  <si>
    <t>Hloubení  nezapažených jam pro VO</t>
  </si>
  <si>
    <t>Odstranění základů stávajících sloupů</t>
  </si>
  <si>
    <t>Základová konstrukce betonu C 16/20</t>
  </si>
  <si>
    <t>Krytí folií šíře 40 cm</t>
  </si>
  <si>
    <t>Výkop (zemina) šířka 40 cm</t>
  </si>
  <si>
    <t>Výkop (zemina) šířka 40 cm, ruční výkop</t>
  </si>
  <si>
    <t>Odstranění a obnova  asfaltového povrchu</t>
  </si>
  <si>
    <t>Kabelové lože</t>
  </si>
  <si>
    <t>Podsyp a obsyp pískem; zásyp (zeminou)</t>
  </si>
  <si>
    <t>Obetonování  chrániček</t>
  </si>
  <si>
    <t>Konečná úprava terénu</t>
  </si>
  <si>
    <t>Světelný  rozvaděč - rozvaděč v pilíři</t>
  </si>
  <si>
    <t>Projektové práce  (zpracování dokumentace skutečného provedení)</t>
  </si>
  <si>
    <t xml:space="preserve">Geodetické práce </t>
  </si>
  <si>
    <t>Vybudování zařízení staveniště</t>
  </si>
  <si>
    <t>Provoz zařízení staveniště</t>
  </si>
  <si>
    <t>Odstranění zařízení staveniště</t>
  </si>
  <si>
    <t>Revize - veřejné osvětlení</t>
  </si>
  <si>
    <t>Koordinační činnost</t>
  </si>
  <si>
    <t>Vytyčení trasy</t>
  </si>
  <si>
    <t>Mobilní plotová zábrana do výšky 2.2 m - zřízení</t>
  </si>
  <si>
    <t>Mobilní plotová zábrana do výšky 2.2 m  - demontáž</t>
  </si>
  <si>
    <t>Likvidace odpadků vč. poplatku za skládku</t>
  </si>
  <si>
    <t>bm</t>
  </si>
  <si>
    <t>m</t>
  </si>
  <si>
    <t>m3</t>
  </si>
  <si>
    <t>m2</t>
  </si>
  <si>
    <t>Název veřejné zakázky:</t>
  </si>
  <si>
    <t>Oprava osvětlení v areálu PNHoB</t>
  </si>
  <si>
    <t>Vyplňte pouze žlutě podbarvená pole</t>
  </si>
  <si>
    <t>Bourání základu jámy se záhozem</t>
  </si>
  <si>
    <t>Bourací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</si>
</sst>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2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12"/>
      <name val="Times New Roman"/>
      <family val="1"/>
      <charset val="238"/>
    </font>
    <font>
      <sz val="8"/>
      <color rgb="FFFF0000"/>
      <name val="Arial CE"/>
      <family val="2"/>
    </font>
    <font>
      <sz val="12"/>
      <name val="Arial CE"/>
      <family val="2"/>
    </font>
    <font>
      <sz val="12"/>
      <color rgb="FFFF0000"/>
      <name val="Arial CE"/>
      <family val="2"/>
    </font>
    <font>
      <sz val="12"/>
      <color rgb="FF3366FF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11">
    <xf numFmtId="0" fontId="0" fillId="0" borderId="0" xfId="0"/>
    <xf numFmtId="4" fontId="12" fillId="3" borderId="2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Protection="1"/>
    <xf numFmtId="0" fontId="21" fillId="0" borderId="0" xfId="0" applyFont="1" applyProtection="1"/>
    <xf numFmtId="0" fontId="22" fillId="0" borderId="0" xfId="0" applyFont="1" applyProtection="1"/>
    <xf numFmtId="0" fontId="21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8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0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horizontal="left" vertical="center"/>
    </xf>
    <xf numFmtId="0" fontId="0" fillId="0" borderId="3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4" fontId="1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0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2" fillId="4" borderId="0" xfId="0" applyFont="1" applyFill="1" applyAlignment="1" applyProtection="1">
      <alignment horizontal="left" vertical="center"/>
    </xf>
    <xf numFmtId="0" fontId="12" fillId="4" borderId="0" xfId="0" applyFont="1" applyFill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4" fontId="14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166" fontId="17" fillId="0" borderId="12" xfId="0" applyNumberFormat="1" applyFont="1" applyBorder="1" applyAlignment="1" applyProtection="1"/>
    <xf numFmtId="166" fontId="17" fillId="0" borderId="13" xfId="0" applyNumberFormat="1" applyFont="1" applyBorder="1" applyAlignment="1" applyProtection="1"/>
    <xf numFmtId="4" fontId="18" fillId="0" borderId="0" xfId="0" applyNumberFormat="1" applyFont="1" applyAlignment="1" applyProtection="1">
      <alignment vertical="center"/>
    </xf>
    <xf numFmtId="0" fontId="6" fillId="0" borderId="3" xfId="0" applyFont="1" applyBorder="1" applyAlignment="1" applyProtection="1"/>
    <xf numFmtId="0" fontId="6" fillId="0" borderId="0" xfId="0" applyFont="1" applyAlignment="1" applyProtection="1"/>
    <xf numFmtId="4" fontId="5" fillId="0" borderId="0" xfId="0" applyNumberFormat="1" applyFont="1" applyAlignment="1" applyProtection="1"/>
    <xf numFmtId="0" fontId="6" fillId="0" borderId="14" xfId="0" applyFont="1" applyBorder="1" applyAlignment="1" applyProtection="1"/>
    <xf numFmtId="0" fontId="6" fillId="0" borderId="0" xfId="0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15" xfId="0" applyNumberFormat="1" applyFont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>
      <alignment vertical="center"/>
    </xf>
    <xf numFmtId="0" fontId="12" fillId="0" borderId="20" xfId="0" applyNumberFormat="1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</xf>
    <xf numFmtId="3" fontId="12" fillId="0" borderId="20" xfId="0" applyNumberFormat="1" applyFont="1" applyBorder="1" applyAlignment="1" applyProtection="1">
      <alignment horizontal="center" vertical="center"/>
    </xf>
    <xf numFmtId="4" fontId="12" fillId="0" borderId="20" xfId="0" applyNumberFormat="1" applyFont="1" applyBorder="1" applyAlignment="1" applyProtection="1">
      <alignment vertical="center"/>
    </xf>
    <xf numFmtId="0" fontId="12" fillId="0" borderId="20" xfId="0" applyFont="1" applyBorder="1" applyAlignment="1" applyProtection="1">
      <alignment horizontal="left" vertical="center" wrapText="1"/>
    </xf>
    <xf numFmtId="0" fontId="13" fillId="3" borderId="14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66" fontId="13" fillId="0" borderId="0" xfId="0" applyNumberFormat="1" applyFont="1" applyBorder="1" applyAlignment="1" applyProtection="1">
      <alignment vertical="center"/>
    </xf>
    <xf numFmtId="166" fontId="13" fillId="0" borderId="15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12" fillId="0" borderId="2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left" vertical="center" wrapText="1"/>
    </xf>
    <xf numFmtId="0" fontId="12" fillId="0" borderId="18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center"/>
    </xf>
    <xf numFmtId="0" fontId="12" fillId="4" borderId="17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3" fillId="2" borderId="0" xfId="0" applyFont="1" applyFill="1" applyAlignment="1" applyProtection="1">
      <alignment horizontal="center" vertical="center"/>
    </xf>
    <xf numFmtId="0" fontId="21" fillId="0" borderId="0" xfId="0" applyFont="1" applyProtection="1"/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M163"/>
  <sheetViews>
    <sheetView showGridLines="0" tabSelected="1" zoomScaleNormal="100" workbookViewId="0">
      <selection activeCell="E22" sqref="E22:H22"/>
    </sheetView>
  </sheetViews>
  <sheetFormatPr defaultRowHeight="11.25" x14ac:dyDescent="0.2"/>
  <cols>
    <col min="1" max="1" width="8.33203125" style="3" customWidth="1"/>
    <col min="2" max="2" width="1.6640625" style="3" customWidth="1"/>
    <col min="3" max="3" width="4.1640625" style="3" customWidth="1"/>
    <col min="4" max="4" width="4.33203125" style="3" customWidth="1"/>
    <col min="5" max="5" width="17.1640625" style="3" customWidth="1"/>
    <col min="6" max="6" width="50.83203125" style="3" customWidth="1"/>
    <col min="7" max="7" width="7" style="3" customWidth="1"/>
    <col min="8" max="8" width="11.5" style="3" customWidth="1"/>
    <col min="9" max="10" width="20.1640625" style="3" customWidth="1"/>
    <col min="11" max="11" width="20.1640625" style="3" hidden="1" customWidth="1"/>
    <col min="12" max="12" width="9.33203125" style="3" customWidth="1"/>
    <col min="13" max="13" width="10.83203125" style="3" hidden="1" customWidth="1"/>
    <col min="14" max="14" width="9.33203125" style="3" hidden="1"/>
    <col min="15" max="20" width="14.1640625" style="3" hidden="1" customWidth="1"/>
    <col min="21" max="21" width="16.33203125" style="3" hidden="1" customWidth="1"/>
    <col min="22" max="22" width="12.33203125" style="3" customWidth="1"/>
    <col min="23" max="23" width="16.33203125" style="3" customWidth="1"/>
    <col min="24" max="24" width="12.33203125" style="3" customWidth="1"/>
    <col min="25" max="25" width="15" style="3" customWidth="1"/>
    <col min="26" max="26" width="11" style="3" customWidth="1"/>
    <col min="27" max="27" width="15" style="3" customWidth="1"/>
    <col min="28" max="28" width="16.33203125" style="3" customWidth="1"/>
    <col min="29" max="29" width="11" style="3" customWidth="1"/>
    <col min="30" max="30" width="15" style="3" customWidth="1"/>
    <col min="31" max="31" width="16.33203125" style="3" customWidth="1"/>
    <col min="32" max="43" width="9.33203125" style="3"/>
    <col min="44" max="65" width="9.33203125" style="3" hidden="1"/>
    <col min="66" max="16384" width="9.33203125" style="3"/>
  </cols>
  <sheetData>
    <row r="3" spans="2:46" s="4" customFormat="1" ht="18.75" customHeight="1" x14ac:dyDescent="0.2">
      <c r="C3" s="5" t="s">
        <v>121</v>
      </c>
      <c r="L3" s="106" t="s">
        <v>2</v>
      </c>
      <c r="M3" s="107"/>
      <c r="N3" s="107"/>
      <c r="O3" s="107"/>
      <c r="P3" s="107"/>
      <c r="Q3" s="107"/>
      <c r="R3" s="107"/>
      <c r="S3" s="107"/>
      <c r="T3" s="107"/>
      <c r="U3" s="107"/>
      <c r="V3" s="107"/>
      <c r="AT3" s="6" t="s">
        <v>32</v>
      </c>
    </row>
    <row r="4" spans="2:46" ht="6.75" customHeight="1" x14ac:dyDescent="0.2">
      <c r="L4" s="7"/>
      <c r="AT4" s="8"/>
    </row>
    <row r="5" spans="2:46" ht="6.95" customHeight="1" x14ac:dyDescent="0.2"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  <c r="AT5" s="8" t="s">
        <v>33</v>
      </c>
    </row>
    <row r="6" spans="2:46" ht="24.95" customHeight="1" x14ac:dyDescent="0.2">
      <c r="B6" s="11"/>
      <c r="D6" s="12" t="s">
        <v>34</v>
      </c>
      <c r="L6" s="11"/>
      <c r="M6" s="13" t="s">
        <v>3</v>
      </c>
      <c r="X6" s="14"/>
      <c r="AT6" s="8" t="s">
        <v>1</v>
      </c>
    </row>
    <row r="7" spans="2:46" ht="6.95" customHeight="1" x14ac:dyDescent="0.2">
      <c r="B7" s="11"/>
      <c r="L7" s="11"/>
    </row>
    <row r="8" spans="2:46" ht="12" customHeight="1" x14ac:dyDescent="0.2">
      <c r="B8" s="11"/>
      <c r="D8" s="15" t="s">
        <v>4</v>
      </c>
      <c r="L8" s="11"/>
    </row>
    <row r="9" spans="2:46" ht="16.5" customHeight="1" x14ac:dyDescent="0.2">
      <c r="B9" s="11"/>
      <c r="E9" s="104" t="s">
        <v>120</v>
      </c>
      <c r="F9" s="105"/>
      <c r="G9" s="105"/>
      <c r="H9" s="105"/>
      <c r="L9" s="11"/>
    </row>
    <row r="10" spans="2:46" ht="12" customHeight="1" x14ac:dyDescent="0.2">
      <c r="B10" s="11"/>
      <c r="E10" s="16"/>
      <c r="F10" s="15"/>
      <c r="G10" s="15"/>
      <c r="H10" s="15"/>
      <c r="L10" s="11"/>
    </row>
    <row r="11" spans="2:46" s="18" customFormat="1" ht="12" customHeight="1" x14ac:dyDescent="0.2">
      <c r="B11" s="17"/>
      <c r="D11" s="15" t="s">
        <v>119</v>
      </c>
      <c r="L11" s="17"/>
    </row>
    <row r="12" spans="2:46" s="18" customFormat="1" ht="36.950000000000003" customHeight="1" x14ac:dyDescent="0.2">
      <c r="B12" s="17"/>
      <c r="E12" s="102" t="s">
        <v>69</v>
      </c>
      <c r="F12" s="103"/>
      <c r="G12" s="103"/>
      <c r="H12" s="103"/>
      <c r="L12" s="17"/>
    </row>
    <row r="13" spans="2:46" s="18" customFormat="1" x14ac:dyDescent="0.2">
      <c r="B13" s="17"/>
      <c r="L13" s="17"/>
    </row>
    <row r="14" spans="2:46" s="18" customFormat="1" ht="12" customHeight="1" x14ac:dyDescent="0.2">
      <c r="B14" s="17"/>
      <c r="D14" s="15" t="s">
        <v>5</v>
      </c>
      <c r="F14" s="19" t="s">
        <v>64</v>
      </c>
      <c r="I14" s="15" t="s">
        <v>6</v>
      </c>
      <c r="J14" s="20">
        <v>44636</v>
      </c>
      <c r="L14" s="17"/>
    </row>
    <row r="15" spans="2:46" s="18" customFormat="1" ht="10.9" customHeight="1" x14ac:dyDescent="0.2">
      <c r="B15" s="17"/>
      <c r="L15" s="17"/>
    </row>
    <row r="16" spans="2:46" s="18" customFormat="1" ht="12" customHeight="1" x14ac:dyDescent="0.2">
      <c r="B16" s="17"/>
      <c r="D16" s="15" t="s">
        <v>7</v>
      </c>
      <c r="F16" s="18" t="s">
        <v>63</v>
      </c>
      <c r="I16" s="15" t="s">
        <v>8</v>
      </c>
      <c r="J16" s="19">
        <v>673552</v>
      </c>
      <c r="L16" s="17"/>
    </row>
    <row r="17" spans="2:12" s="18" customFormat="1" ht="18" customHeight="1" x14ac:dyDescent="0.2">
      <c r="B17" s="17"/>
      <c r="E17" s="19"/>
      <c r="I17" s="15" t="s">
        <v>9</v>
      </c>
      <c r="J17" s="19" t="s">
        <v>68</v>
      </c>
      <c r="L17" s="17"/>
    </row>
    <row r="18" spans="2:12" s="18" customFormat="1" ht="6.95" customHeight="1" x14ac:dyDescent="0.2">
      <c r="B18" s="17"/>
      <c r="L18" s="17"/>
    </row>
    <row r="19" spans="2:12" s="18" customFormat="1" ht="12" customHeight="1" x14ac:dyDescent="0.2">
      <c r="B19" s="17"/>
      <c r="D19" s="15" t="s">
        <v>10</v>
      </c>
      <c r="I19" s="15" t="s">
        <v>8</v>
      </c>
      <c r="J19" s="2"/>
      <c r="L19" s="17"/>
    </row>
    <row r="20" spans="2:12" s="18" customFormat="1" ht="18" customHeight="1" x14ac:dyDescent="0.2">
      <c r="B20" s="17"/>
      <c r="E20" s="108"/>
      <c r="F20" s="109"/>
      <c r="G20" s="109"/>
      <c r="H20" s="109"/>
      <c r="I20" s="15" t="s">
        <v>9</v>
      </c>
      <c r="J20" s="2"/>
      <c r="L20" s="17"/>
    </row>
    <row r="21" spans="2:12" s="18" customFormat="1" ht="6.95" customHeight="1" x14ac:dyDescent="0.2">
      <c r="B21" s="17"/>
      <c r="L21" s="17"/>
    </row>
    <row r="22" spans="2:12" s="22" customFormat="1" ht="16.5" customHeight="1" x14ac:dyDescent="0.2">
      <c r="B22" s="21"/>
      <c r="E22" s="110" t="s">
        <v>0</v>
      </c>
      <c r="F22" s="110"/>
      <c r="G22" s="110"/>
      <c r="H22" s="110"/>
      <c r="L22" s="21"/>
    </row>
    <row r="23" spans="2:12" s="18" customFormat="1" ht="6.95" customHeight="1" x14ac:dyDescent="0.2">
      <c r="B23" s="17"/>
      <c r="L23" s="17"/>
    </row>
    <row r="24" spans="2:12" s="18" customFormat="1" ht="6.95" customHeight="1" x14ac:dyDescent="0.2">
      <c r="B24" s="17"/>
      <c r="D24" s="23"/>
      <c r="E24" s="23"/>
      <c r="F24" s="23"/>
      <c r="G24" s="23"/>
      <c r="H24" s="23"/>
      <c r="I24" s="23"/>
      <c r="J24" s="23"/>
      <c r="K24" s="23"/>
      <c r="L24" s="17"/>
    </row>
    <row r="25" spans="2:12" s="18" customFormat="1" ht="25.35" customHeight="1" x14ac:dyDescent="0.2">
      <c r="B25" s="17"/>
      <c r="D25" s="24" t="s">
        <v>11</v>
      </c>
      <c r="J25" s="25">
        <f>ROUND(J112, 2)</f>
        <v>0</v>
      </c>
      <c r="L25" s="17"/>
    </row>
    <row r="26" spans="2:12" s="18" customFormat="1" ht="6.95" customHeight="1" x14ac:dyDescent="0.2">
      <c r="B26" s="17"/>
      <c r="D26" s="23"/>
      <c r="E26" s="23"/>
      <c r="F26" s="23"/>
      <c r="G26" s="23"/>
      <c r="H26" s="23"/>
      <c r="I26" s="23"/>
      <c r="J26" s="23"/>
      <c r="K26" s="23"/>
      <c r="L26" s="17"/>
    </row>
    <row r="27" spans="2:12" s="18" customFormat="1" ht="14.45" customHeight="1" x14ac:dyDescent="0.2">
      <c r="B27" s="17"/>
      <c r="F27" s="26" t="s">
        <v>13</v>
      </c>
      <c r="I27" s="26" t="s">
        <v>12</v>
      </c>
      <c r="J27" s="26" t="s">
        <v>14</v>
      </c>
      <c r="L27" s="17"/>
    </row>
    <row r="28" spans="2:12" s="18" customFormat="1" ht="14.45" customHeight="1" x14ac:dyDescent="0.2">
      <c r="B28" s="17"/>
      <c r="D28" s="27" t="s">
        <v>15</v>
      </c>
      <c r="E28" s="15" t="s">
        <v>16</v>
      </c>
      <c r="F28" s="28">
        <f>J25</f>
        <v>0</v>
      </c>
      <c r="I28" s="29">
        <v>0.21</v>
      </c>
      <c r="J28" s="28">
        <f>F28*I28</f>
        <v>0</v>
      </c>
      <c r="L28" s="17"/>
    </row>
    <row r="29" spans="2:12" s="18" customFormat="1" ht="14.45" hidden="1" customHeight="1" x14ac:dyDescent="0.2">
      <c r="B29" s="17"/>
      <c r="E29" s="15" t="s">
        <v>17</v>
      </c>
      <c r="F29" s="28">
        <f>ROUND((SUM(BG112:BG159)),  2)</f>
        <v>0</v>
      </c>
      <c r="I29" s="29">
        <v>0.21</v>
      </c>
      <c r="J29" s="28">
        <f>0</f>
        <v>0</v>
      </c>
      <c r="L29" s="17"/>
    </row>
    <row r="30" spans="2:12" s="18" customFormat="1" ht="14.45" hidden="1" customHeight="1" x14ac:dyDescent="0.2">
      <c r="B30" s="17"/>
      <c r="E30" s="15" t="s">
        <v>18</v>
      </c>
      <c r="F30" s="28">
        <f>ROUND((SUM(BH112:BH159)),  2)</f>
        <v>0</v>
      </c>
      <c r="I30" s="29">
        <v>0.15</v>
      </c>
      <c r="J30" s="28">
        <f>0</f>
        <v>0</v>
      </c>
      <c r="L30" s="17"/>
    </row>
    <row r="31" spans="2:12" s="18" customFormat="1" ht="14.45" hidden="1" customHeight="1" x14ac:dyDescent="0.2">
      <c r="B31" s="17"/>
      <c r="E31" s="15" t="s">
        <v>19</v>
      </c>
      <c r="F31" s="28">
        <f>ROUND((SUM(BI112:BI159)),  2)</f>
        <v>0</v>
      </c>
      <c r="I31" s="29">
        <v>0</v>
      </c>
      <c r="J31" s="28">
        <f>0</f>
        <v>0</v>
      </c>
      <c r="L31" s="17"/>
    </row>
    <row r="32" spans="2:12" s="18" customFormat="1" ht="6.95" customHeight="1" x14ac:dyDescent="0.2">
      <c r="B32" s="17"/>
      <c r="L32" s="17"/>
    </row>
    <row r="33" spans="2:12" s="18" customFormat="1" ht="25.35" customHeight="1" x14ac:dyDescent="0.2">
      <c r="B33" s="17"/>
      <c r="C33" s="30"/>
      <c r="D33" s="31" t="s">
        <v>20</v>
      </c>
      <c r="E33" s="32"/>
      <c r="F33" s="32"/>
      <c r="G33" s="33" t="s">
        <v>21</v>
      </c>
      <c r="H33" s="34" t="s">
        <v>22</v>
      </c>
      <c r="I33" s="32"/>
      <c r="J33" s="35">
        <f>SUM(J25:J31)</f>
        <v>0</v>
      </c>
      <c r="K33" s="36"/>
      <c r="L33" s="17"/>
    </row>
    <row r="34" spans="2:12" s="18" customFormat="1" ht="14.45" customHeight="1" x14ac:dyDescent="0.2">
      <c r="B34" s="17"/>
      <c r="L34" s="17"/>
    </row>
    <row r="35" spans="2:12" ht="14.45" customHeight="1" x14ac:dyDescent="0.2">
      <c r="B35" s="11"/>
      <c r="L35" s="11"/>
    </row>
    <row r="36" spans="2:12" ht="14.45" customHeight="1" x14ac:dyDescent="0.2">
      <c r="B36" s="11"/>
      <c r="L36" s="11"/>
    </row>
    <row r="37" spans="2:12" ht="14.45" customHeight="1" x14ac:dyDescent="0.2">
      <c r="B37" s="11"/>
      <c r="L37" s="11"/>
    </row>
    <row r="38" spans="2:12" ht="14.45" customHeight="1" x14ac:dyDescent="0.2">
      <c r="B38" s="11"/>
      <c r="L38" s="11"/>
    </row>
    <row r="39" spans="2:12" ht="14.45" customHeight="1" x14ac:dyDescent="0.2">
      <c r="B39" s="11"/>
      <c r="L39" s="11"/>
    </row>
    <row r="40" spans="2:12" ht="14.45" customHeight="1" x14ac:dyDescent="0.2">
      <c r="B40" s="11"/>
      <c r="L40" s="11"/>
    </row>
    <row r="41" spans="2:12" ht="14.45" customHeight="1" x14ac:dyDescent="0.2">
      <c r="B41" s="11"/>
      <c r="L41" s="11"/>
    </row>
    <row r="42" spans="2:12" ht="14.45" customHeight="1" x14ac:dyDescent="0.2">
      <c r="B42" s="11"/>
      <c r="L42" s="11"/>
    </row>
    <row r="43" spans="2:12" ht="14.45" customHeight="1" x14ac:dyDescent="0.2">
      <c r="B43" s="11"/>
      <c r="G43" s="3" t="s">
        <v>65</v>
      </c>
      <c r="L43" s="11"/>
    </row>
    <row r="44" spans="2:12" s="18" customFormat="1" ht="14.45" customHeight="1" x14ac:dyDescent="0.2">
      <c r="B44" s="17"/>
      <c r="D44" s="37" t="s">
        <v>23</v>
      </c>
      <c r="E44" s="38"/>
      <c r="F44" s="38"/>
      <c r="G44" s="37" t="s">
        <v>24</v>
      </c>
      <c r="H44" s="38"/>
      <c r="I44" s="38"/>
      <c r="J44" s="38"/>
      <c r="K44" s="38"/>
      <c r="L44" s="17"/>
    </row>
    <row r="45" spans="2:12" x14ac:dyDescent="0.2">
      <c r="B45" s="11"/>
      <c r="L45" s="11"/>
    </row>
    <row r="46" spans="2:12" x14ac:dyDescent="0.2">
      <c r="B46" s="11"/>
      <c r="L46" s="11"/>
    </row>
    <row r="47" spans="2:12" x14ac:dyDescent="0.2">
      <c r="B47" s="11"/>
      <c r="L47" s="11"/>
    </row>
    <row r="48" spans="2:12" x14ac:dyDescent="0.2">
      <c r="B48" s="11"/>
      <c r="L48" s="11"/>
    </row>
    <row r="49" spans="2:12" x14ac:dyDescent="0.2">
      <c r="B49" s="11"/>
      <c r="L49" s="11"/>
    </row>
    <row r="50" spans="2:12" x14ac:dyDescent="0.2">
      <c r="B50" s="11"/>
      <c r="L50" s="11"/>
    </row>
    <row r="51" spans="2:12" x14ac:dyDescent="0.2">
      <c r="B51" s="11"/>
      <c r="L51" s="11"/>
    </row>
    <row r="52" spans="2:12" x14ac:dyDescent="0.2">
      <c r="B52" s="11"/>
      <c r="L52" s="11"/>
    </row>
    <row r="53" spans="2:12" x14ac:dyDescent="0.2">
      <c r="B53" s="11"/>
      <c r="L53" s="11"/>
    </row>
    <row r="54" spans="2:12" x14ac:dyDescent="0.2">
      <c r="B54" s="11"/>
      <c r="L54" s="11"/>
    </row>
    <row r="55" spans="2:12" s="18" customFormat="1" ht="12.75" x14ac:dyDescent="0.2">
      <c r="B55" s="17"/>
      <c r="D55" s="39" t="s">
        <v>25</v>
      </c>
      <c r="E55" s="40"/>
      <c r="F55" s="41" t="s">
        <v>26</v>
      </c>
      <c r="G55" s="39" t="s">
        <v>25</v>
      </c>
      <c r="H55" s="40"/>
      <c r="I55" s="40"/>
      <c r="J55" s="42" t="s">
        <v>26</v>
      </c>
      <c r="K55" s="40"/>
      <c r="L55" s="17"/>
    </row>
    <row r="56" spans="2:12" x14ac:dyDescent="0.2">
      <c r="B56" s="11"/>
      <c r="L56" s="11"/>
    </row>
    <row r="57" spans="2:12" x14ac:dyDescent="0.2">
      <c r="B57" s="11"/>
      <c r="L57" s="11"/>
    </row>
    <row r="58" spans="2:12" x14ac:dyDescent="0.2">
      <c r="B58" s="11"/>
      <c r="D58" s="3" t="s">
        <v>65</v>
      </c>
      <c r="L58" s="11"/>
    </row>
    <row r="59" spans="2:12" s="18" customFormat="1" ht="12.75" x14ac:dyDescent="0.2">
      <c r="B59" s="17"/>
      <c r="D59" s="37" t="s">
        <v>27</v>
      </c>
      <c r="E59" s="38"/>
      <c r="F59" s="38"/>
      <c r="G59" s="37" t="s">
        <v>28</v>
      </c>
      <c r="H59" s="38"/>
      <c r="I59" s="38"/>
      <c r="J59" s="38"/>
      <c r="K59" s="38"/>
      <c r="L59" s="17"/>
    </row>
    <row r="60" spans="2:12" x14ac:dyDescent="0.2">
      <c r="B60" s="11"/>
      <c r="L60" s="11"/>
    </row>
    <row r="61" spans="2:12" x14ac:dyDescent="0.2">
      <c r="B61" s="11"/>
      <c r="L61" s="11"/>
    </row>
    <row r="62" spans="2:12" x14ac:dyDescent="0.2">
      <c r="B62" s="11"/>
      <c r="L62" s="11"/>
    </row>
    <row r="63" spans="2:12" x14ac:dyDescent="0.2">
      <c r="B63" s="11"/>
      <c r="L63" s="11"/>
    </row>
    <row r="64" spans="2:12" x14ac:dyDescent="0.2">
      <c r="B64" s="11"/>
      <c r="L64" s="11"/>
    </row>
    <row r="65" spans="2:12" x14ac:dyDescent="0.2">
      <c r="B65" s="11"/>
      <c r="L65" s="11"/>
    </row>
    <row r="66" spans="2:12" x14ac:dyDescent="0.2">
      <c r="B66" s="11"/>
      <c r="L66" s="11"/>
    </row>
    <row r="67" spans="2:12" x14ac:dyDescent="0.2">
      <c r="B67" s="11"/>
      <c r="L67" s="11"/>
    </row>
    <row r="68" spans="2:12" x14ac:dyDescent="0.2">
      <c r="B68" s="11"/>
      <c r="L68" s="11"/>
    </row>
    <row r="69" spans="2:12" x14ac:dyDescent="0.2">
      <c r="B69" s="11"/>
      <c r="L69" s="11"/>
    </row>
    <row r="70" spans="2:12" s="18" customFormat="1" ht="12.75" x14ac:dyDescent="0.2">
      <c r="B70" s="17"/>
      <c r="D70" s="39" t="s">
        <v>25</v>
      </c>
      <c r="E70" s="40"/>
      <c r="F70" s="41" t="s">
        <v>26</v>
      </c>
      <c r="G70" s="39" t="s">
        <v>25</v>
      </c>
      <c r="H70" s="40"/>
      <c r="I70" s="40"/>
      <c r="J70" s="42" t="s">
        <v>26</v>
      </c>
      <c r="K70" s="40"/>
      <c r="L70" s="17"/>
    </row>
    <row r="71" spans="2:12" s="18" customFormat="1" ht="14.45" customHeight="1" x14ac:dyDescent="0.2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17"/>
    </row>
    <row r="75" spans="2:12" s="18" customFormat="1" ht="6.95" customHeight="1" x14ac:dyDescent="0.2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17"/>
    </row>
    <row r="76" spans="2:12" s="18" customFormat="1" ht="24.95" customHeight="1" x14ac:dyDescent="0.2">
      <c r="B76" s="17"/>
      <c r="C76" s="12" t="s">
        <v>36</v>
      </c>
      <c r="L76" s="17"/>
    </row>
    <row r="77" spans="2:12" s="18" customFormat="1" ht="6.95" customHeight="1" x14ac:dyDescent="0.2">
      <c r="B77" s="17"/>
      <c r="L77" s="17"/>
    </row>
    <row r="78" spans="2:12" s="18" customFormat="1" ht="12" customHeight="1" x14ac:dyDescent="0.2">
      <c r="B78" s="17"/>
      <c r="C78" s="15" t="s">
        <v>4</v>
      </c>
      <c r="L78" s="17"/>
    </row>
    <row r="79" spans="2:12" s="18" customFormat="1" ht="16.5" customHeight="1" x14ac:dyDescent="0.2">
      <c r="B79" s="17"/>
      <c r="E79" s="104" t="str">
        <f>E9</f>
        <v>Oprava osvětlení v areálu PNHoB</v>
      </c>
      <c r="F79" s="105"/>
      <c r="G79" s="105"/>
      <c r="H79" s="105"/>
      <c r="L79" s="17"/>
    </row>
    <row r="80" spans="2:12" s="18" customFormat="1" ht="12" customHeight="1" x14ac:dyDescent="0.2">
      <c r="B80" s="17"/>
      <c r="C80" s="15" t="s">
        <v>35</v>
      </c>
      <c r="L80" s="17"/>
    </row>
    <row r="81" spans="2:47" s="18" customFormat="1" ht="31.5" customHeight="1" x14ac:dyDescent="0.2">
      <c r="B81" s="17"/>
      <c r="E81" s="102" t="str">
        <f>E12</f>
        <v>Oprava osvětlení v areálu Psychiatrické nemocnice Horní Beřkovice – II. Etapa</v>
      </c>
      <c r="F81" s="103"/>
      <c r="G81" s="103"/>
      <c r="H81" s="103"/>
      <c r="L81" s="17"/>
    </row>
    <row r="82" spans="2:47" s="18" customFormat="1" ht="6.95" customHeight="1" x14ac:dyDescent="0.2">
      <c r="B82" s="17"/>
      <c r="L82" s="17"/>
    </row>
    <row r="83" spans="2:47" s="18" customFormat="1" ht="12" customHeight="1" x14ac:dyDescent="0.2">
      <c r="B83" s="17"/>
      <c r="C83" s="15" t="s">
        <v>5</v>
      </c>
      <c r="E83" s="19" t="s">
        <v>66</v>
      </c>
      <c r="F83" s="19"/>
      <c r="I83" s="15" t="s">
        <v>6</v>
      </c>
      <c r="J83" s="47">
        <f>IF(J14="","",J14)</f>
        <v>44636</v>
      </c>
      <c r="L83" s="17"/>
    </row>
    <row r="84" spans="2:47" s="18" customFormat="1" ht="6.95" customHeight="1" x14ac:dyDescent="0.2">
      <c r="B84" s="17"/>
      <c r="L84" s="17"/>
    </row>
    <row r="85" spans="2:47" s="18" customFormat="1" ht="15.2" customHeight="1" x14ac:dyDescent="0.2">
      <c r="B85" s="17"/>
      <c r="C85" s="15" t="s">
        <v>7</v>
      </c>
      <c r="F85" s="19" t="str">
        <f>F16</f>
        <v>Psychiatrická nemocnice Horní Beřkovice</v>
      </c>
      <c r="I85" s="15"/>
      <c r="J85" s="48"/>
      <c r="L85" s="17"/>
    </row>
    <row r="86" spans="2:47" s="18" customFormat="1" ht="15.2" customHeight="1" x14ac:dyDescent="0.2">
      <c r="B86" s="17"/>
      <c r="C86" s="15" t="s">
        <v>10</v>
      </c>
      <c r="F86" s="19" t="str">
        <f>IF(E20="","",E20)</f>
        <v/>
      </c>
      <c r="I86" s="15"/>
      <c r="J86" s="48"/>
      <c r="L86" s="17"/>
    </row>
    <row r="87" spans="2:47" s="18" customFormat="1" ht="10.35" customHeight="1" x14ac:dyDescent="0.2">
      <c r="B87" s="17"/>
      <c r="L87" s="17"/>
    </row>
    <row r="88" spans="2:47" s="18" customFormat="1" ht="29.25" customHeight="1" x14ac:dyDescent="0.2">
      <c r="B88" s="17"/>
      <c r="C88" s="49" t="s">
        <v>37</v>
      </c>
      <c r="D88" s="30"/>
      <c r="E88" s="30"/>
      <c r="F88" s="30"/>
      <c r="G88" s="30"/>
      <c r="H88" s="30"/>
      <c r="I88" s="30"/>
      <c r="J88" s="50" t="s">
        <v>38</v>
      </c>
      <c r="K88" s="30"/>
      <c r="L88" s="17"/>
    </row>
    <row r="89" spans="2:47" s="18" customFormat="1" ht="10.35" customHeight="1" x14ac:dyDescent="0.2">
      <c r="B89" s="17"/>
      <c r="L89" s="17"/>
    </row>
    <row r="90" spans="2:47" s="18" customFormat="1" ht="22.9" customHeight="1" x14ac:dyDescent="0.2">
      <c r="B90" s="17"/>
      <c r="C90" s="51" t="s">
        <v>39</v>
      </c>
      <c r="J90" s="25">
        <f>SUM(J91:J92)</f>
        <v>0</v>
      </c>
      <c r="L90" s="17"/>
      <c r="AU90" s="8" t="s">
        <v>40</v>
      </c>
    </row>
    <row r="91" spans="2:47" s="53" customFormat="1" ht="24.95" customHeight="1" x14ac:dyDescent="0.2">
      <c r="B91" s="52"/>
      <c r="D91" s="54" t="s">
        <v>70</v>
      </c>
      <c r="E91" s="55"/>
      <c r="F91" s="55"/>
      <c r="G91" s="55"/>
      <c r="H91" s="55"/>
      <c r="I91" s="55"/>
      <c r="J91" s="56">
        <f>J113</f>
        <v>0</v>
      </c>
      <c r="L91" s="52"/>
    </row>
    <row r="92" spans="2:47" s="53" customFormat="1" ht="24.95" customHeight="1" x14ac:dyDescent="0.2">
      <c r="B92" s="52"/>
      <c r="D92" s="54" t="s">
        <v>71</v>
      </c>
      <c r="E92" s="55"/>
      <c r="F92" s="55"/>
      <c r="G92" s="55"/>
      <c r="H92" s="55"/>
      <c r="I92" s="55"/>
      <c r="J92" s="56">
        <f>J148</f>
        <v>0</v>
      </c>
      <c r="L92" s="52"/>
    </row>
    <row r="93" spans="2:47" s="18" customFormat="1" ht="21.75" customHeight="1" x14ac:dyDescent="0.2">
      <c r="B93" s="17"/>
      <c r="L93" s="17"/>
    </row>
    <row r="94" spans="2:47" s="18" customFormat="1" ht="6.95" customHeight="1" x14ac:dyDescent="0.2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17"/>
    </row>
    <row r="98" spans="2:63" s="18" customFormat="1" ht="6.95" customHeight="1" x14ac:dyDescent="0.2"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17"/>
    </row>
    <row r="99" spans="2:63" s="18" customFormat="1" ht="24.95" customHeight="1" x14ac:dyDescent="0.2">
      <c r="B99" s="17"/>
      <c r="C99" s="12" t="s">
        <v>41</v>
      </c>
      <c r="L99" s="17"/>
    </row>
    <row r="100" spans="2:63" s="18" customFormat="1" ht="6.95" customHeight="1" x14ac:dyDescent="0.2">
      <c r="B100" s="17"/>
      <c r="L100" s="17"/>
    </row>
    <row r="101" spans="2:63" s="18" customFormat="1" ht="12" customHeight="1" x14ac:dyDescent="0.2">
      <c r="B101" s="17"/>
      <c r="C101" s="15" t="s">
        <v>4</v>
      </c>
      <c r="L101" s="17"/>
    </row>
    <row r="102" spans="2:63" s="18" customFormat="1" ht="16.5" customHeight="1" x14ac:dyDescent="0.2">
      <c r="B102" s="17"/>
      <c r="E102" s="104" t="str">
        <f>E9</f>
        <v>Oprava osvětlení v areálu PNHoB</v>
      </c>
      <c r="F102" s="105"/>
      <c r="G102" s="105"/>
      <c r="H102" s="105"/>
      <c r="L102" s="17"/>
    </row>
    <row r="103" spans="2:63" s="18" customFormat="1" ht="12" customHeight="1" x14ac:dyDescent="0.2">
      <c r="B103" s="17"/>
      <c r="C103" s="15" t="s">
        <v>35</v>
      </c>
      <c r="L103" s="17"/>
    </row>
    <row r="104" spans="2:63" s="18" customFormat="1" ht="32.25" customHeight="1" x14ac:dyDescent="0.2">
      <c r="B104" s="17"/>
      <c r="E104" s="102" t="str">
        <f>E12</f>
        <v>Oprava osvětlení v areálu Psychiatrické nemocnice Horní Beřkovice – II. Etapa</v>
      </c>
      <c r="F104" s="103"/>
      <c r="G104" s="103"/>
      <c r="H104" s="103"/>
      <c r="L104" s="17"/>
    </row>
    <row r="105" spans="2:63" s="18" customFormat="1" ht="6.95" customHeight="1" x14ac:dyDescent="0.2">
      <c r="B105" s="17"/>
      <c r="L105" s="17"/>
    </row>
    <row r="106" spans="2:63" s="18" customFormat="1" ht="12" customHeight="1" x14ac:dyDescent="0.2">
      <c r="B106" s="17"/>
      <c r="C106" s="15" t="s">
        <v>5</v>
      </c>
      <c r="F106" s="19" t="str">
        <f>F14</f>
        <v>Areál Psychiatrické nemocnice Horní Beřkovice</v>
      </c>
      <c r="I106" s="15" t="s">
        <v>6</v>
      </c>
      <c r="J106" s="47">
        <f>IF(J14="","",J14)</f>
        <v>44636</v>
      </c>
      <c r="L106" s="17"/>
    </row>
    <row r="107" spans="2:63" s="18" customFormat="1" ht="6.95" customHeight="1" x14ac:dyDescent="0.2">
      <c r="B107" s="17"/>
      <c r="L107" s="17"/>
    </row>
    <row r="108" spans="2:63" s="18" customFormat="1" ht="15.2" customHeight="1" x14ac:dyDescent="0.2">
      <c r="B108" s="17"/>
      <c r="C108" s="15" t="s">
        <v>7</v>
      </c>
      <c r="F108" s="19" t="str">
        <f>F16</f>
        <v>Psychiatrická nemocnice Horní Beřkovice</v>
      </c>
      <c r="I108" s="15"/>
      <c r="J108" s="48"/>
      <c r="L108" s="17"/>
    </row>
    <row r="109" spans="2:63" s="18" customFormat="1" ht="15.2" customHeight="1" x14ac:dyDescent="0.2">
      <c r="B109" s="17"/>
      <c r="C109" s="15" t="s">
        <v>10</v>
      </c>
      <c r="F109" s="19" t="str">
        <f>IF(E20="","",E20)</f>
        <v/>
      </c>
      <c r="I109" s="15"/>
      <c r="J109" s="48"/>
      <c r="L109" s="17"/>
    </row>
    <row r="110" spans="2:63" s="18" customFormat="1" ht="10.35" customHeight="1" x14ac:dyDescent="0.2">
      <c r="B110" s="17"/>
      <c r="L110" s="17"/>
    </row>
    <row r="111" spans="2:63" s="65" customFormat="1" ht="29.25" customHeight="1" x14ac:dyDescent="0.2">
      <c r="B111" s="57"/>
      <c r="C111" s="58" t="s">
        <v>42</v>
      </c>
      <c r="D111" s="100" t="s">
        <v>67</v>
      </c>
      <c r="E111" s="100"/>
      <c r="F111" s="100"/>
      <c r="G111" s="59" t="s">
        <v>43</v>
      </c>
      <c r="H111" s="59" t="s">
        <v>44</v>
      </c>
      <c r="I111" s="59" t="s">
        <v>45</v>
      </c>
      <c r="J111" s="60" t="s">
        <v>38</v>
      </c>
      <c r="K111" s="61" t="s">
        <v>46</v>
      </c>
      <c r="L111" s="57"/>
      <c r="M111" s="62" t="s">
        <v>0</v>
      </c>
      <c r="N111" s="63" t="s">
        <v>15</v>
      </c>
      <c r="O111" s="63" t="s">
        <v>47</v>
      </c>
      <c r="P111" s="63" t="s">
        <v>48</v>
      </c>
      <c r="Q111" s="63" t="s">
        <v>49</v>
      </c>
      <c r="R111" s="63" t="s">
        <v>50</v>
      </c>
      <c r="S111" s="63" t="s">
        <v>51</v>
      </c>
      <c r="T111" s="64" t="s">
        <v>52</v>
      </c>
    </row>
    <row r="112" spans="2:63" s="18" customFormat="1" ht="22.9" customHeight="1" x14ac:dyDescent="0.25">
      <c r="B112" s="17"/>
      <c r="C112" s="66" t="s">
        <v>53</v>
      </c>
      <c r="J112" s="67">
        <f>SUM(J113+J148)</f>
        <v>0</v>
      </c>
      <c r="L112" s="17"/>
      <c r="M112" s="68"/>
      <c r="N112" s="23"/>
      <c r="O112" s="23"/>
      <c r="P112" s="69" t="e">
        <f>P113+#REF!+P148+#REF!</f>
        <v>#REF!</v>
      </c>
      <c r="Q112" s="23"/>
      <c r="R112" s="69" t="e">
        <f>R113+#REF!+R148+#REF!</f>
        <v>#REF!</v>
      </c>
      <c r="S112" s="23"/>
      <c r="T112" s="70" t="e">
        <f>T113+#REF!+T148+#REF!</f>
        <v>#REF!</v>
      </c>
      <c r="AT112" s="8" t="s">
        <v>29</v>
      </c>
      <c r="AU112" s="8" t="s">
        <v>40</v>
      </c>
      <c r="BK112" s="71" t="e">
        <f>BK113+#REF!+BK148+#REF!</f>
        <v>#REF!</v>
      </c>
    </row>
    <row r="113" spans="2:65" s="73" customFormat="1" ht="25.9" customHeight="1" x14ac:dyDescent="0.2">
      <c r="B113" s="72"/>
      <c r="D113" s="101" t="str">
        <f>D91</f>
        <v>Elektromontáže</v>
      </c>
      <c r="E113" s="101"/>
      <c r="F113" s="101"/>
      <c r="J113" s="74">
        <f>SUM(J114:J147)</f>
        <v>0</v>
      </c>
      <c r="L113" s="72"/>
      <c r="M113" s="75"/>
      <c r="N113" s="76"/>
      <c r="O113" s="76"/>
      <c r="P113" s="77" t="e">
        <f>#REF!</f>
        <v>#REF!</v>
      </c>
      <c r="Q113" s="76"/>
      <c r="R113" s="77" t="e">
        <f>#REF!</f>
        <v>#REF!</v>
      </c>
      <c r="S113" s="76"/>
      <c r="T113" s="78" t="e">
        <f>#REF!</f>
        <v>#REF!</v>
      </c>
      <c r="AR113" s="79" t="s">
        <v>31</v>
      </c>
      <c r="AT113" s="80" t="s">
        <v>29</v>
      </c>
      <c r="AU113" s="80" t="s">
        <v>30</v>
      </c>
      <c r="AY113" s="79" t="s">
        <v>54</v>
      </c>
      <c r="BK113" s="81" t="e">
        <f>#REF!</f>
        <v>#REF!</v>
      </c>
    </row>
    <row r="114" spans="2:65" s="18" customFormat="1" ht="18" customHeight="1" x14ac:dyDescent="0.2">
      <c r="B114" s="17"/>
      <c r="C114" s="82">
        <v>1</v>
      </c>
      <c r="D114" s="96" t="s">
        <v>72</v>
      </c>
      <c r="E114" s="97"/>
      <c r="F114" s="98"/>
      <c r="G114" s="83" t="s">
        <v>115</v>
      </c>
      <c r="H114" s="84">
        <v>186</v>
      </c>
      <c r="I114" s="1"/>
      <c r="J114" s="85">
        <f>ROUND(I114*H114,2)</f>
        <v>0</v>
      </c>
      <c r="K114" s="86" t="s">
        <v>56</v>
      </c>
      <c r="L114" s="17"/>
      <c r="M114" s="87" t="s">
        <v>0</v>
      </c>
      <c r="N114" s="88" t="s">
        <v>16</v>
      </c>
      <c r="O114" s="89"/>
      <c r="P114" s="90">
        <f t="shared" ref="P114:P134" si="0">O114*H114</f>
        <v>0</v>
      </c>
      <c r="Q114" s="90">
        <v>0</v>
      </c>
      <c r="R114" s="90">
        <f t="shared" ref="R114:R134" si="1">Q114*H114</f>
        <v>0</v>
      </c>
      <c r="S114" s="90">
        <v>0</v>
      </c>
      <c r="T114" s="91">
        <f t="shared" ref="T114:T134" si="2">S114*H114</f>
        <v>0</v>
      </c>
      <c r="AR114" s="92" t="s">
        <v>57</v>
      </c>
      <c r="AT114" s="92" t="s">
        <v>55</v>
      </c>
      <c r="AU114" s="92" t="s">
        <v>33</v>
      </c>
      <c r="AY114" s="8" t="s">
        <v>54</v>
      </c>
      <c r="BE114" s="93">
        <f t="shared" ref="BE114:BE134" si="3">IF(N114="základní",J114,0)</f>
        <v>0</v>
      </c>
      <c r="BF114" s="93">
        <f t="shared" ref="BF114:BF134" si="4">IF(N114="snížená",J114,0)</f>
        <v>0</v>
      </c>
      <c r="BG114" s="93">
        <f t="shared" ref="BG114:BG134" si="5">IF(N114="zákl. přenesená",J114,0)</f>
        <v>0</v>
      </c>
      <c r="BH114" s="93">
        <f t="shared" ref="BH114:BH134" si="6">IF(N114="sníž. přenesená",J114,0)</f>
        <v>0</v>
      </c>
      <c r="BI114" s="93">
        <f t="shared" ref="BI114:BI134" si="7">IF(N114="nulová",J114,0)</f>
        <v>0</v>
      </c>
      <c r="BJ114" s="8" t="s">
        <v>31</v>
      </c>
      <c r="BK114" s="93">
        <f t="shared" ref="BK114:BK134" si="8">ROUND(I114*H114,2)</f>
        <v>0</v>
      </c>
      <c r="BL114" s="8" t="s">
        <v>57</v>
      </c>
      <c r="BM114" s="92" t="s">
        <v>58</v>
      </c>
    </row>
    <row r="115" spans="2:65" s="18" customFormat="1" ht="18" customHeight="1" x14ac:dyDescent="0.2">
      <c r="B115" s="17"/>
      <c r="C115" s="82">
        <v>2</v>
      </c>
      <c r="D115" s="96" t="s">
        <v>73</v>
      </c>
      <c r="E115" s="97"/>
      <c r="F115" s="98"/>
      <c r="G115" s="83" t="s">
        <v>115</v>
      </c>
      <c r="H115" s="84">
        <v>25</v>
      </c>
      <c r="I115" s="1"/>
      <c r="J115" s="85">
        <f t="shared" ref="J115:J159" si="9">ROUND(I115*H115,2)</f>
        <v>0</v>
      </c>
      <c r="K115" s="86"/>
      <c r="L115" s="17"/>
      <c r="M115" s="87"/>
      <c r="N115" s="88"/>
      <c r="O115" s="89"/>
      <c r="P115" s="90"/>
      <c r="Q115" s="90"/>
      <c r="R115" s="90"/>
      <c r="S115" s="90"/>
      <c r="T115" s="91"/>
      <c r="AR115" s="92"/>
      <c r="AT115" s="92"/>
      <c r="AU115" s="92"/>
      <c r="AY115" s="8"/>
      <c r="BE115" s="93"/>
      <c r="BF115" s="93"/>
      <c r="BG115" s="93"/>
      <c r="BH115" s="93"/>
      <c r="BI115" s="93"/>
      <c r="BJ115" s="8"/>
      <c r="BK115" s="93"/>
      <c r="BL115" s="8"/>
      <c r="BM115" s="92"/>
    </row>
    <row r="116" spans="2:65" s="18" customFormat="1" ht="18" customHeight="1" x14ac:dyDescent="0.2">
      <c r="B116" s="17"/>
      <c r="C116" s="82">
        <v>3</v>
      </c>
      <c r="D116" s="96" t="s">
        <v>74</v>
      </c>
      <c r="E116" s="97"/>
      <c r="F116" s="98"/>
      <c r="G116" s="83" t="s">
        <v>62</v>
      </c>
      <c r="H116" s="84">
        <v>68</v>
      </c>
      <c r="I116" s="1"/>
      <c r="J116" s="85">
        <f t="shared" si="9"/>
        <v>0</v>
      </c>
      <c r="K116" s="86"/>
      <c r="L116" s="17"/>
      <c r="M116" s="87"/>
      <c r="N116" s="88"/>
      <c r="O116" s="89"/>
      <c r="P116" s="90"/>
      <c r="Q116" s="90"/>
      <c r="R116" s="90"/>
      <c r="S116" s="90"/>
      <c r="T116" s="91"/>
      <c r="AR116" s="92"/>
      <c r="AT116" s="92"/>
      <c r="AU116" s="92"/>
      <c r="AY116" s="8"/>
      <c r="BE116" s="93"/>
      <c r="BF116" s="93"/>
      <c r="BG116" s="93"/>
      <c r="BH116" s="93"/>
      <c r="BI116" s="93"/>
      <c r="BJ116" s="8"/>
      <c r="BK116" s="93"/>
      <c r="BL116" s="8"/>
      <c r="BM116" s="92"/>
    </row>
    <row r="117" spans="2:65" s="18" customFormat="1" ht="18" customHeight="1" x14ac:dyDescent="0.2">
      <c r="B117" s="17"/>
      <c r="C117" s="82">
        <v>4</v>
      </c>
      <c r="D117" s="96" t="s">
        <v>75</v>
      </c>
      <c r="E117" s="97"/>
      <c r="F117" s="98"/>
      <c r="G117" s="83" t="s">
        <v>62</v>
      </c>
      <c r="H117" s="84">
        <v>68</v>
      </c>
      <c r="I117" s="1"/>
      <c r="J117" s="85">
        <f t="shared" si="9"/>
        <v>0</v>
      </c>
      <c r="K117" s="86"/>
      <c r="L117" s="17"/>
      <c r="M117" s="87"/>
      <c r="N117" s="88"/>
      <c r="O117" s="89"/>
      <c r="P117" s="90"/>
      <c r="Q117" s="90"/>
      <c r="R117" s="90"/>
      <c r="S117" s="90"/>
      <c r="T117" s="91"/>
      <c r="AR117" s="92"/>
      <c r="AT117" s="92"/>
      <c r="AU117" s="92"/>
      <c r="AY117" s="8"/>
      <c r="BE117" s="93"/>
      <c r="BF117" s="93"/>
      <c r="BG117" s="93"/>
      <c r="BH117" s="93"/>
      <c r="BI117" s="93"/>
      <c r="BJ117" s="8"/>
      <c r="BK117" s="93"/>
      <c r="BL117" s="8"/>
      <c r="BM117" s="92"/>
    </row>
    <row r="118" spans="2:65" s="18" customFormat="1" ht="18" customHeight="1" x14ac:dyDescent="0.2">
      <c r="B118" s="17"/>
      <c r="C118" s="82">
        <v>5</v>
      </c>
      <c r="D118" s="96" t="s">
        <v>76</v>
      </c>
      <c r="E118" s="97"/>
      <c r="F118" s="98"/>
      <c r="G118" s="83" t="s">
        <v>62</v>
      </c>
      <c r="H118" s="84">
        <v>68</v>
      </c>
      <c r="I118" s="1"/>
      <c r="J118" s="85">
        <f t="shared" si="9"/>
        <v>0</v>
      </c>
      <c r="K118" s="86"/>
      <c r="L118" s="17"/>
      <c r="M118" s="87"/>
      <c r="N118" s="88"/>
      <c r="O118" s="89"/>
      <c r="P118" s="90"/>
      <c r="Q118" s="90"/>
      <c r="R118" s="90"/>
      <c r="S118" s="90"/>
      <c r="T118" s="91"/>
      <c r="AR118" s="92"/>
      <c r="AT118" s="92"/>
      <c r="AU118" s="92"/>
      <c r="AY118" s="8"/>
      <c r="BE118" s="93"/>
      <c r="BF118" s="93"/>
      <c r="BG118" s="93"/>
      <c r="BH118" s="93"/>
      <c r="BI118" s="93"/>
      <c r="BJ118" s="8"/>
      <c r="BK118" s="93"/>
      <c r="BL118" s="8"/>
      <c r="BM118" s="92"/>
    </row>
    <row r="119" spans="2:65" s="18" customFormat="1" ht="18" customHeight="1" x14ac:dyDescent="0.2">
      <c r="B119" s="17"/>
      <c r="C119" s="82">
        <v>6</v>
      </c>
      <c r="D119" s="96" t="s">
        <v>77</v>
      </c>
      <c r="E119" s="97"/>
      <c r="F119" s="98"/>
      <c r="G119" s="83" t="s">
        <v>62</v>
      </c>
      <c r="H119" s="84">
        <v>68</v>
      </c>
      <c r="I119" s="1"/>
      <c r="J119" s="85">
        <f t="shared" si="9"/>
        <v>0</v>
      </c>
      <c r="K119" s="86"/>
      <c r="L119" s="17"/>
      <c r="M119" s="87"/>
      <c r="N119" s="88"/>
      <c r="O119" s="89"/>
      <c r="P119" s="90"/>
      <c r="Q119" s="90"/>
      <c r="R119" s="90"/>
      <c r="S119" s="90"/>
      <c r="T119" s="91"/>
      <c r="AR119" s="92"/>
      <c r="AT119" s="92"/>
      <c r="AU119" s="92"/>
      <c r="AY119" s="8"/>
      <c r="BE119" s="93"/>
      <c r="BF119" s="93"/>
      <c r="BG119" s="93"/>
      <c r="BH119" s="93"/>
      <c r="BI119" s="93"/>
      <c r="BJ119" s="8"/>
      <c r="BK119" s="93"/>
      <c r="BL119" s="8"/>
      <c r="BM119" s="92"/>
    </row>
    <row r="120" spans="2:65" s="18" customFormat="1" ht="18" customHeight="1" x14ac:dyDescent="0.2">
      <c r="B120" s="17"/>
      <c r="C120" s="82">
        <v>7</v>
      </c>
      <c r="D120" s="96" t="s">
        <v>78</v>
      </c>
      <c r="E120" s="97"/>
      <c r="F120" s="98"/>
      <c r="G120" s="83" t="s">
        <v>62</v>
      </c>
      <c r="H120" s="84">
        <v>56</v>
      </c>
      <c r="I120" s="1"/>
      <c r="J120" s="85">
        <f t="shared" si="9"/>
        <v>0</v>
      </c>
      <c r="K120" s="86"/>
      <c r="L120" s="17"/>
      <c r="M120" s="87"/>
      <c r="N120" s="88"/>
      <c r="O120" s="89"/>
      <c r="P120" s="90"/>
      <c r="Q120" s="90"/>
      <c r="R120" s="90"/>
      <c r="S120" s="90"/>
      <c r="T120" s="91"/>
      <c r="AR120" s="92"/>
      <c r="AT120" s="92"/>
      <c r="AU120" s="92"/>
      <c r="AY120" s="8"/>
      <c r="BE120" s="93"/>
      <c r="BF120" s="93"/>
      <c r="BG120" s="93"/>
      <c r="BH120" s="93"/>
      <c r="BI120" s="93"/>
      <c r="BJ120" s="8"/>
      <c r="BK120" s="93"/>
      <c r="BL120" s="8"/>
      <c r="BM120" s="92"/>
    </row>
    <row r="121" spans="2:65" s="18" customFormat="1" ht="18" customHeight="1" x14ac:dyDescent="0.2">
      <c r="B121" s="17"/>
      <c r="C121" s="82">
        <v>8</v>
      </c>
      <c r="D121" s="96" t="s">
        <v>79</v>
      </c>
      <c r="E121" s="97"/>
      <c r="F121" s="98"/>
      <c r="G121" s="83" t="s">
        <v>62</v>
      </c>
      <c r="H121" s="84">
        <v>68</v>
      </c>
      <c r="I121" s="1"/>
      <c r="J121" s="85">
        <f t="shared" si="9"/>
        <v>0</v>
      </c>
      <c r="K121" s="86"/>
      <c r="L121" s="17"/>
      <c r="M121" s="87"/>
      <c r="N121" s="88"/>
      <c r="O121" s="89"/>
      <c r="P121" s="90"/>
      <c r="Q121" s="90"/>
      <c r="R121" s="90"/>
      <c r="S121" s="90"/>
      <c r="T121" s="91"/>
      <c r="AR121" s="92"/>
      <c r="AT121" s="92"/>
      <c r="AU121" s="92"/>
      <c r="AY121" s="8"/>
      <c r="BE121" s="93"/>
      <c r="BF121" s="93"/>
      <c r="BG121" s="93"/>
      <c r="BH121" s="93"/>
      <c r="BI121" s="93"/>
      <c r="BJ121" s="8"/>
      <c r="BK121" s="93"/>
      <c r="BL121" s="8"/>
      <c r="BM121" s="92"/>
    </row>
    <row r="122" spans="2:65" s="18" customFormat="1" ht="18" customHeight="1" x14ac:dyDescent="0.2">
      <c r="B122" s="17"/>
      <c r="C122" s="82">
        <v>9</v>
      </c>
      <c r="D122" s="96" t="s">
        <v>80</v>
      </c>
      <c r="E122" s="97"/>
      <c r="F122" s="98"/>
      <c r="G122" s="83" t="s">
        <v>62</v>
      </c>
      <c r="H122" s="84">
        <v>12</v>
      </c>
      <c r="I122" s="1"/>
      <c r="J122" s="85">
        <f t="shared" si="9"/>
        <v>0</v>
      </c>
      <c r="K122" s="86"/>
      <c r="L122" s="17"/>
      <c r="M122" s="87"/>
      <c r="N122" s="88"/>
      <c r="O122" s="89"/>
      <c r="P122" s="90"/>
      <c r="Q122" s="90"/>
      <c r="R122" s="90"/>
      <c r="S122" s="90"/>
      <c r="T122" s="91"/>
      <c r="AR122" s="92"/>
      <c r="AT122" s="92"/>
      <c r="AU122" s="92"/>
      <c r="AY122" s="8"/>
      <c r="BE122" s="93"/>
      <c r="BF122" s="93"/>
      <c r="BG122" s="93"/>
      <c r="BH122" s="93"/>
      <c r="BI122" s="93"/>
      <c r="BJ122" s="8"/>
      <c r="BK122" s="93"/>
      <c r="BL122" s="8"/>
      <c r="BM122" s="92"/>
    </row>
    <row r="123" spans="2:65" s="18" customFormat="1" ht="18" customHeight="1" x14ac:dyDescent="0.2">
      <c r="B123" s="17"/>
      <c r="C123" s="82">
        <v>10</v>
      </c>
      <c r="D123" s="96" t="s">
        <v>81</v>
      </c>
      <c r="E123" s="97"/>
      <c r="F123" s="98"/>
      <c r="G123" s="83" t="s">
        <v>116</v>
      </c>
      <c r="H123" s="84">
        <v>1480</v>
      </c>
      <c r="I123" s="1"/>
      <c r="J123" s="85">
        <f t="shared" si="9"/>
        <v>0</v>
      </c>
      <c r="K123" s="86"/>
      <c r="L123" s="17"/>
      <c r="M123" s="87"/>
      <c r="N123" s="88"/>
      <c r="O123" s="89"/>
      <c r="P123" s="90"/>
      <c r="Q123" s="90"/>
      <c r="R123" s="90"/>
      <c r="S123" s="90"/>
      <c r="T123" s="91"/>
      <c r="AR123" s="92"/>
      <c r="AT123" s="92"/>
      <c r="AU123" s="92"/>
      <c r="AY123" s="8"/>
      <c r="BE123" s="93"/>
      <c r="BF123" s="93"/>
      <c r="BG123" s="93"/>
      <c r="BH123" s="93"/>
      <c r="BI123" s="93"/>
      <c r="BJ123" s="8"/>
      <c r="BK123" s="93"/>
      <c r="BL123" s="8"/>
      <c r="BM123" s="92"/>
    </row>
    <row r="124" spans="2:65" s="18" customFormat="1" ht="18" customHeight="1" x14ac:dyDescent="0.2">
      <c r="B124" s="17"/>
      <c r="C124" s="82">
        <v>11</v>
      </c>
      <c r="D124" s="96" t="s">
        <v>82</v>
      </c>
      <c r="E124" s="97"/>
      <c r="F124" s="98"/>
      <c r="G124" s="83" t="s">
        <v>62</v>
      </c>
      <c r="H124" s="84">
        <v>1</v>
      </c>
      <c r="I124" s="1"/>
      <c r="J124" s="85">
        <f t="shared" si="9"/>
        <v>0</v>
      </c>
      <c r="K124" s="86"/>
      <c r="L124" s="17"/>
      <c r="M124" s="87"/>
      <c r="N124" s="88"/>
      <c r="O124" s="89"/>
      <c r="P124" s="90"/>
      <c r="Q124" s="90"/>
      <c r="R124" s="90"/>
      <c r="S124" s="90"/>
      <c r="T124" s="91"/>
      <c r="AR124" s="92"/>
      <c r="AT124" s="92"/>
      <c r="AU124" s="92"/>
      <c r="AY124" s="8"/>
      <c r="BE124" s="93"/>
      <c r="BF124" s="93"/>
      <c r="BG124" s="93"/>
      <c r="BH124" s="93"/>
      <c r="BI124" s="93"/>
      <c r="BJ124" s="8"/>
      <c r="BK124" s="93"/>
      <c r="BL124" s="8"/>
      <c r="BM124" s="92"/>
    </row>
    <row r="125" spans="2:65" s="18" customFormat="1" ht="18" customHeight="1" x14ac:dyDescent="0.2">
      <c r="B125" s="17"/>
      <c r="C125" s="82">
        <v>12</v>
      </c>
      <c r="D125" s="96" t="s">
        <v>83</v>
      </c>
      <c r="E125" s="97"/>
      <c r="F125" s="98"/>
      <c r="G125" s="83" t="s">
        <v>62</v>
      </c>
      <c r="H125" s="84">
        <v>1</v>
      </c>
      <c r="I125" s="1"/>
      <c r="J125" s="85">
        <f t="shared" si="9"/>
        <v>0</v>
      </c>
      <c r="K125" s="86"/>
      <c r="L125" s="17"/>
      <c r="M125" s="87"/>
      <c r="N125" s="88"/>
      <c r="O125" s="89"/>
      <c r="P125" s="90"/>
      <c r="Q125" s="90"/>
      <c r="R125" s="90"/>
      <c r="S125" s="90"/>
      <c r="T125" s="91"/>
      <c r="AR125" s="92"/>
      <c r="AT125" s="92"/>
      <c r="AU125" s="92"/>
      <c r="AY125" s="8"/>
      <c r="BE125" s="93"/>
      <c r="BF125" s="93"/>
      <c r="BG125" s="93"/>
      <c r="BH125" s="93"/>
      <c r="BI125" s="93"/>
      <c r="BJ125" s="8"/>
      <c r="BK125" s="93"/>
      <c r="BL125" s="8"/>
      <c r="BM125" s="92"/>
    </row>
    <row r="126" spans="2:65" s="18" customFormat="1" ht="18" customHeight="1" x14ac:dyDescent="0.2">
      <c r="B126" s="17"/>
      <c r="C126" s="82">
        <v>13</v>
      </c>
      <c r="D126" s="96" t="s">
        <v>84</v>
      </c>
      <c r="E126" s="97"/>
      <c r="F126" s="98"/>
      <c r="G126" s="83" t="s">
        <v>116</v>
      </c>
      <c r="H126" s="84">
        <v>155</v>
      </c>
      <c r="I126" s="1"/>
      <c r="J126" s="85">
        <f t="shared" si="9"/>
        <v>0</v>
      </c>
      <c r="K126" s="86"/>
      <c r="L126" s="17"/>
      <c r="M126" s="87"/>
      <c r="N126" s="88"/>
      <c r="O126" s="89"/>
      <c r="P126" s="90"/>
      <c r="Q126" s="90"/>
      <c r="R126" s="90"/>
      <c r="S126" s="90"/>
      <c r="T126" s="91"/>
      <c r="AR126" s="92"/>
      <c r="AT126" s="92"/>
      <c r="AU126" s="92"/>
      <c r="AY126" s="8"/>
      <c r="BE126" s="93"/>
      <c r="BF126" s="93"/>
      <c r="BG126" s="93"/>
      <c r="BH126" s="93"/>
      <c r="BI126" s="93"/>
      <c r="BJ126" s="8"/>
      <c r="BK126" s="93"/>
      <c r="BL126" s="8"/>
      <c r="BM126" s="92"/>
    </row>
    <row r="127" spans="2:65" s="18" customFormat="1" ht="18" customHeight="1" x14ac:dyDescent="0.2">
      <c r="B127" s="17"/>
      <c r="C127" s="82">
        <v>14</v>
      </c>
      <c r="D127" s="96" t="s">
        <v>85</v>
      </c>
      <c r="E127" s="97"/>
      <c r="F127" s="98"/>
      <c r="G127" s="83" t="s">
        <v>116</v>
      </c>
      <c r="H127" s="84">
        <v>1620</v>
      </c>
      <c r="I127" s="1"/>
      <c r="J127" s="85">
        <f t="shared" si="9"/>
        <v>0</v>
      </c>
      <c r="K127" s="86"/>
      <c r="L127" s="17"/>
      <c r="M127" s="87"/>
      <c r="N127" s="88"/>
      <c r="O127" s="89"/>
      <c r="P127" s="90"/>
      <c r="Q127" s="90"/>
      <c r="R127" s="90"/>
      <c r="S127" s="90"/>
      <c r="T127" s="91"/>
      <c r="AR127" s="92"/>
      <c r="AT127" s="92"/>
      <c r="AU127" s="92"/>
      <c r="AY127" s="8"/>
      <c r="BE127" s="93"/>
      <c r="BF127" s="93"/>
      <c r="BG127" s="93"/>
      <c r="BH127" s="93"/>
      <c r="BI127" s="93"/>
      <c r="BJ127" s="8"/>
      <c r="BK127" s="93"/>
      <c r="BL127" s="8"/>
      <c r="BM127" s="92"/>
    </row>
    <row r="128" spans="2:65" s="18" customFormat="1" ht="18" customHeight="1" x14ac:dyDescent="0.2">
      <c r="B128" s="17"/>
      <c r="C128" s="82">
        <v>15</v>
      </c>
      <c r="D128" s="96" t="s">
        <v>86</v>
      </c>
      <c r="E128" s="97"/>
      <c r="F128" s="98"/>
      <c r="G128" s="83" t="s">
        <v>116</v>
      </c>
      <c r="H128" s="84">
        <v>544</v>
      </c>
      <c r="I128" s="1"/>
      <c r="J128" s="85">
        <f t="shared" si="9"/>
        <v>0</v>
      </c>
      <c r="K128" s="86"/>
      <c r="L128" s="17"/>
      <c r="M128" s="87"/>
      <c r="N128" s="88"/>
      <c r="O128" s="89"/>
      <c r="P128" s="90"/>
      <c r="Q128" s="90"/>
      <c r="R128" s="90"/>
      <c r="S128" s="90"/>
      <c r="T128" s="91"/>
      <c r="AR128" s="92"/>
      <c r="AT128" s="92"/>
      <c r="AU128" s="92"/>
      <c r="AY128" s="8"/>
      <c r="BE128" s="93"/>
      <c r="BF128" s="93"/>
      <c r="BG128" s="93"/>
      <c r="BH128" s="93"/>
      <c r="BI128" s="93"/>
      <c r="BJ128" s="8"/>
      <c r="BK128" s="93"/>
      <c r="BL128" s="8"/>
      <c r="BM128" s="92"/>
    </row>
    <row r="129" spans="2:65" s="18" customFormat="1" ht="18" customHeight="1" x14ac:dyDescent="0.2">
      <c r="B129" s="17"/>
      <c r="C129" s="82">
        <v>16</v>
      </c>
      <c r="D129" s="96" t="s">
        <v>87</v>
      </c>
      <c r="E129" s="97"/>
      <c r="F129" s="98"/>
      <c r="G129" s="83" t="s">
        <v>62</v>
      </c>
      <c r="H129" s="84">
        <v>140</v>
      </c>
      <c r="I129" s="1"/>
      <c r="J129" s="85">
        <f t="shared" si="9"/>
        <v>0</v>
      </c>
      <c r="K129" s="86"/>
      <c r="L129" s="17"/>
      <c r="M129" s="87"/>
      <c r="N129" s="88"/>
      <c r="O129" s="89"/>
      <c r="P129" s="90"/>
      <c r="Q129" s="90"/>
      <c r="R129" s="90"/>
      <c r="S129" s="90"/>
      <c r="T129" s="91"/>
      <c r="AR129" s="92"/>
      <c r="AT129" s="92"/>
      <c r="AU129" s="92"/>
      <c r="AY129" s="8"/>
      <c r="BE129" s="93"/>
      <c r="BF129" s="93"/>
      <c r="BG129" s="93"/>
      <c r="BH129" s="93"/>
      <c r="BI129" s="93"/>
      <c r="BJ129" s="8"/>
      <c r="BK129" s="93"/>
      <c r="BL129" s="8"/>
      <c r="BM129" s="92"/>
    </row>
    <row r="130" spans="2:65" s="18" customFormat="1" ht="18" customHeight="1" x14ac:dyDescent="0.2">
      <c r="B130" s="17"/>
      <c r="C130" s="82">
        <v>17</v>
      </c>
      <c r="D130" s="96" t="s">
        <v>88</v>
      </c>
      <c r="E130" s="97"/>
      <c r="F130" s="98"/>
      <c r="G130" s="83" t="s">
        <v>116</v>
      </c>
      <c r="H130" s="84">
        <v>2650</v>
      </c>
      <c r="I130" s="1"/>
      <c r="J130" s="85">
        <f t="shared" si="9"/>
        <v>0</v>
      </c>
      <c r="K130" s="86"/>
      <c r="L130" s="17"/>
      <c r="M130" s="87"/>
      <c r="N130" s="88"/>
      <c r="O130" s="89"/>
      <c r="P130" s="90"/>
      <c r="Q130" s="90"/>
      <c r="R130" s="90"/>
      <c r="S130" s="90"/>
      <c r="T130" s="91"/>
      <c r="AR130" s="92"/>
      <c r="AT130" s="92"/>
      <c r="AU130" s="92"/>
      <c r="AY130" s="8"/>
      <c r="BE130" s="93"/>
      <c r="BF130" s="93"/>
      <c r="BG130" s="93"/>
      <c r="BH130" s="93"/>
      <c r="BI130" s="93"/>
      <c r="BJ130" s="8"/>
      <c r="BK130" s="93"/>
      <c r="BL130" s="8"/>
      <c r="BM130" s="92"/>
    </row>
    <row r="131" spans="2:65" s="18" customFormat="1" ht="18" customHeight="1" x14ac:dyDescent="0.2">
      <c r="B131" s="17"/>
      <c r="C131" s="82">
        <v>18</v>
      </c>
      <c r="D131" s="96" t="s">
        <v>89</v>
      </c>
      <c r="E131" s="97"/>
      <c r="F131" s="98"/>
      <c r="G131" s="83" t="s">
        <v>116</v>
      </c>
      <c r="H131" s="84">
        <v>2650</v>
      </c>
      <c r="I131" s="1"/>
      <c r="J131" s="85">
        <f t="shared" si="9"/>
        <v>0</v>
      </c>
      <c r="K131" s="86"/>
      <c r="L131" s="17"/>
      <c r="M131" s="87"/>
      <c r="N131" s="88"/>
      <c r="O131" s="89"/>
      <c r="P131" s="90"/>
      <c r="Q131" s="90"/>
      <c r="R131" s="90"/>
      <c r="S131" s="90"/>
      <c r="T131" s="91"/>
      <c r="AR131" s="92"/>
      <c r="AT131" s="92"/>
      <c r="AU131" s="92"/>
      <c r="AY131" s="8"/>
      <c r="BE131" s="93"/>
      <c r="BF131" s="93"/>
      <c r="BG131" s="93"/>
      <c r="BH131" s="93"/>
      <c r="BI131" s="93"/>
      <c r="BJ131" s="8"/>
      <c r="BK131" s="93"/>
      <c r="BL131" s="8"/>
      <c r="BM131" s="92"/>
    </row>
    <row r="132" spans="2:65" s="18" customFormat="1" ht="18" customHeight="1" x14ac:dyDescent="0.2">
      <c r="B132" s="17"/>
      <c r="C132" s="82">
        <v>19</v>
      </c>
      <c r="D132" s="96" t="s">
        <v>90</v>
      </c>
      <c r="E132" s="97"/>
      <c r="F132" s="98"/>
      <c r="G132" s="83" t="s">
        <v>116</v>
      </c>
      <c r="H132" s="84">
        <v>5420</v>
      </c>
      <c r="I132" s="1"/>
      <c r="J132" s="85">
        <f t="shared" si="9"/>
        <v>0</v>
      </c>
      <c r="K132" s="86"/>
      <c r="L132" s="17"/>
      <c r="M132" s="87"/>
      <c r="N132" s="88"/>
      <c r="O132" s="89"/>
      <c r="P132" s="90"/>
      <c r="Q132" s="90"/>
      <c r="R132" s="90"/>
      <c r="S132" s="90"/>
      <c r="T132" s="91"/>
      <c r="AR132" s="92"/>
      <c r="AT132" s="92"/>
      <c r="AU132" s="92"/>
      <c r="AY132" s="8"/>
      <c r="BE132" s="93"/>
      <c r="BF132" s="93"/>
      <c r="BG132" s="93"/>
      <c r="BH132" s="93"/>
      <c r="BI132" s="93"/>
      <c r="BJ132" s="8"/>
      <c r="BK132" s="93"/>
      <c r="BL132" s="8"/>
      <c r="BM132" s="92"/>
    </row>
    <row r="133" spans="2:65" s="18" customFormat="1" ht="18" customHeight="1" x14ac:dyDescent="0.2">
      <c r="B133" s="17"/>
      <c r="C133" s="82">
        <v>20</v>
      </c>
      <c r="D133" s="96" t="s">
        <v>91</v>
      </c>
      <c r="E133" s="97"/>
      <c r="F133" s="98"/>
      <c r="G133" s="83" t="s">
        <v>62</v>
      </c>
      <c r="H133" s="84">
        <v>290</v>
      </c>
      <c r="I133" s="1"/>
      <c r="J133" s="85">
        <f t="shared" si="9"/>
        <v>0</v>
      </c>
      <c r="K133" s="86" t="s">
        <v>56</v>
      </c>
      <c r="L133" s="17"/>
      <c r="M133" s="87" t="s">
        <v>0</v>
      </c>
      <c r="N133" s="88" t="s">
        <v>16</v>
      </c>
      <c r="O133" s="89"/>
      <c r="P133" s="90">
        <f t="shared" si="0"/>
        <v>0</v>
      </c>
      <c r="Q133" s="90">
        <v>0</v>
      </c>
      <c r="R133" s="90">
        <f t="shared" si="1"/>
        <v>0</v>
      </c>
      <c r="S133" s="90">
        <v>0</v>
      </c>
      <c r="T133" s="91">
        <f t="shared" si="2"/>
        <v>0</v>
      </c>
      <c r="AR133" s="92" t="s">
        <v>57</v>
      </c>
      <c r="AT133" s="92" t="s">
        <v>55</v>
      </c>
      <c r="AU133" s="92" t="s">
        <v>33</v>
      </c>
      <c r="AY133" s="8" t="s">
        <v>54</v>
      </c>
      <c r="BE133" s="93">
        <f t="shared" si="3"/>
        <v>0</v>
      </c>
      <c r="BF133" s="93">
        <f t="shared" si="4"/>
        <v>0</v>
      </c>
      <c r="BG133" s="93">
        <f t="shared" si="5"/>
        <v>0</v>
      </c>
      <c r="BH133" s="93">
        <f t="shared" si="6"/>
        <v>0</v>
      </c>
      <c r="BI133" s="93">
        <f t="shared" si="7"/>
        <v>0</v>
      </c>
      <c r="BJ133" s="8" t="s">
        <v>31</v>
      </c>
      <c r="BK133" s="93">
        <f t="shared" si="8"/>
        <v>0</v>
      </c>
      <c r="BL133" s="8" t="s">
        <v>57</v>
      </c>
      <c r="BM133" s="92" t="s">
        <v>59</v>
      </c>
    </row>
    <row r="134" spans="2:65" s="18" customFormat="1" ht="18" customHeight="1" x14ac:dyDescent="0.2">
      <c r="B134" s="17"/>
      <c r="C134" s="82">
        <v>21</v>
      </c>
      <c r="D134" s="96" t="s">
        <v>92</v>
      </c>
      <c r="E134" s="97"/>
      <c r="F134" s="98"/>
      <c r="G134" s="83" t="s">
        <v>62</v>
      </c>
      <c r="H134" s="84">
        <v>86</v>
      </c>
      <c r="I134" s="1"/>
      <c r="J134" s="85">
        <f t="shared" si="9"/>
        <v>0</v>
      </c>
      <c r="K134" s="86" t="s">
        <v>56</v>
      </c>
      <c r="L134" s="17"/>
      <c r="M134" s="87" t="s">
        <v>0</v>
      </c>
      <c r="N134" s="88" t="s">
        <v>16</v>
      </c>
      <c r="O134" s="89"/>
      <c r="P134" s="90">
        <f t="shared" si="0"/>
        <v>0</v>
      </c>
      <c r="Q134" s="90">
        <v>0</v>
      </c>
      <c r="R134" s="90">
        <f t="shared" si="1"/>
        <v>0</v>
      </c>
      <c r="S134" s="90">
        <v>0</v>
      </c>
      <c r="T134" s="91">
        <f t="shared" si="2"/>
        <v>0</v>
      </c>
      <c r="AR134" s="92" t="s">
        <v>57</v>
      </c>
      <c r="AT134" s="92" t="s">
        <v>55</v>
      </c>
      <c r="AU134" s="92" t="s">
        <v>33</v>
      </c>
      <c r="AY134" s="8" t="s">
        <v>54</v>
      </c>
      <c r="BE134" s="93">
        <f t="shared" si="3"/>
        <v>0</v>
      </c>
      <c r="BF134" s="93">
        <f t="shared" si="4"/>
        <v>0</v>
      </c>
      <c r="BG134" s="93">
        <f t="shared" si="5"/>
        <v>0</v>
      </c>
      <c r="BH134" s="93">
        <f t="shared" si="6"/>
        <v>0</v>
      </c>
      <c r="BI134" s="93">
        <f t="shared" si="7"/>
        <v>0</v>
      </c>
      <c r="BJ134" s="8" t="s">
        <v>31</v>
      </c>
      <c r="BK134" s="93">
        <f t="shared" si="8"/>
        <v>0</v>
      </c>
      <c r="BL134" s="8" t="s">
        <v>57</v>
      </c>
      <c r="BM134" s="92" t="s">
        <v>60</v>
      </c>
    </row>
    <row r="135" spans="2:65" s="18" customFormat="1" ht="18" customHeight="1" x14ac:dyDescent="0.2">
      <c r="B135" s="17"/>
      <c r="C135" s="82">
        <v>22</v>
      </c>
      <c r="D135" s="96" t="s">
        <v>122</v>
      </c>
      <c r="E135" s="97"/>
      <c r="F135" s="98"/>
      <c r="G135" s="83" t="s">
        <v>117</v>
      </c>
      <c r="H135" s="84">
        <v>11</v>
      </c>
      <c r="I135" s="1"/>
      <c r="J135" s="85">
        <f t="shared" si="9"/>
        <v>0</v>
      </c>
      <c r="K135" s="86"/>
      <c r="L135" s="17"/>
      <c r="M135" s="87"/>
      <c r="N135" s="88"/>
      <c r="O135" s="89"/>
      <c r="P135" s="90"/>
      <c r="Q135" s="90"/>
      <c r="R135" s="90"/>
      <c r="S135" s="90"/>
      <c r="T135" s="91"/>
      <c r="AR135" s="92"/>
      <c r="AT135" s="92"/>
      <c r="AU135" s="92"/>
      <c r="AY135" s="8"/>
      <c r="BE135" s="93"/>
      <c r="BF135" s="93"/>
      <c r="BG135" s="93"/>
      <c r="BH135" s="93"/>
      <c r="BI135" s="93"/>
      <c r="BJ135" s="8"/>
      <c r="BK135" s="93"/>
      <c r="BL135" s="8"/>
      <c r="BM135" s="92"/>
    </row>
    <row r="136" spans="2:65" s="18" customFormat="1" ht="18" customHeight="1" x14ac:dyDescent="0.2">
      <c r="B136" s="17"/>
      <c r="C136" s="82">
        <v>23</v>
      </c>
      <c r="D136" s="96" t="s">
        <v>93</v>
      </c>
      <c r="E136" s="97"/>
      <c r="F136" s="98"/>
      <c r="G136" s="83" t="s">
        <v>117</v>
      </c>
      <c r="H136" s="84">
        <v>3</v>
      </c>
      <c r="I136" s="1"/>
      <c r="J136" s="85">
        <f t="shared" si="9"/>
        <v>0</v>
      </c>
      <c r="K136" s="86"/>
      <c r="L136" s="17"/>
      <c r="M136" s="87"/>
      <c r="N136" s="88"/>
      <c r="O136" s="89"/>
      <c r="P136" s="90"/>
      <c r="Q136" s="90"/>
      <c r="R136" s="90"/>
      <c r="S136" s="90"/>
      <c r="T136" s="91"/>
      <c r="AR136" s="92"/>
      <c r="AT136" s="92"/>
      <c r="AU136" s="92"/>
      <c r="AY136" s="8"/>
      <c r="BE136" s="93"/>
      <c r="BF136" s="93"/>
      <c r="BG136" s="93"/>
      <c r="BH136" s="93"/>
      <c r="BI136" s="93"/>
      <c r="BJ136" s="8"/>
      <c r="BK136" s="93"/>
      <c r="BL136" s="8"/>
      <c r="BM136" s="92"/>
    </row>
    <row r="137" spans="2:65" s="18" customFormat="1" ht="18" customHeight="1" x14ac:dyDescent="0.2">
      <c r="B137" s="17"/>
      <c r="C137" s="82">
        <v>24</v>
      </c>
      <c r="D137" s="96" t="s">
        <v>94</v>
      </c>
      <c r="E137" s="97"/>
      <c r="F137" s="98"/>
      <c r="G137" s="83" t="s">
        <v>117</v>
      </c>
      <c r="H137" s="84">
        <v>20</v>
      </c>
      <c r="I137" s="1"/>
      <c r="J137" s="85">
        <f t="shared" si="9"/>
        <v>0</v>
      </c>
      <c r="K137" s="86"/>
      <c r="L137" s="17"/>
      <c r="M137" s="87"/>
      <c r="N137" s="88"/>
      <c r="O137" s="89"/>
      <c r="P137" s="90"/>
      <c r="Q137" s="90"/>
      <c r="R137" s="90"/>
      <c r="S137" s="90"/>
      <c r="T137" s="91"/>
      <c r="AR137" s="92"/>
      <c r="AT137" s="92"/>
      <c r="AU137" s="92"/>
      <c r="AY137" s="8"/>
      <c r="BE137" s="93"/>
      <c r="BF137" s="93"/>
      <c r="BG137" s="93"/>
      <c r="BH137" s="93"/>
      <c r="BI137" s="93"/>
      <c r="BJ137" s="8"/>
      <c r="BK137" s="93"/>
      <c r="BL137" s="8"/>
      <c r="BM137" s="92"/>
    </row>
    <row r="138" spans="2:65" s="18" customFormat="1" ht="18" customHeight="1" x14ac:dyDescent="0.2">
      <c r="B138" s="17"/>
      <c r="C138" s="82">
        <v>25</v>
      </c>
      <c r="D138" s="96" t="s">
        <v>95</v>
      </c>
      <c r="E138" s="97"/>
      <c r="F138" s="98"/>
      <c r="G138" s="83" t="s">
        <v>116</v>
      </c>
      <c r="H138" s="84">
        <v>1830</v>
      </c>
      <c r="I138" s="1"/>
      <c r="J138" s="85">
        <f t="shared" si="9"/>
        <v>0</v>
      </c>
      <c r="K138" s="86"/>
      <c r="L138" s="17"/>
      <c r="M138" s="87"/>
      <c r="N138" s="88"/>
      <c r="O138" s="89"/>
      <c r="P138" s="90"/>
      <c r="Q138" s="90"/>
      <c r="R138" s="90"/>
      <c r="S138" s="90"/>
      <c r="T138" s="91"/>
      <c r="AR138" s="92"/>
      <c r="AT138" s="92"/>
      <c r="AU138" s="92"/>
      <c r="AY138" s="8"/>
      <c r="BE138" s="93"/>
      <c r="BF138" s="93"/>
      <c r="BG138" s="93"/>
      <c r="BH138" s="93"/>
      <c r="BI138" s="93"/>
      <c r="BJ138" s="8"/>
      <c r="BK138" s="93"/>
      <c r="BL138" s="8"/>
      <c r="BM138" s="92"/>
    </row>
    <row r="139" spans="2:65" s="18" customFormat="1" ht="18" customHeight="1" x14ac:dyDescent="0.2">
      <c r="B139" s="17"/>
      <c r="C139" s="82">
        <v>26</v>
      </c>
      <c r="D139" s="96" t="s">
        <v>96</v>
      </c>
      <c r="E139" s="97"/>
      <c r="F139" s="98"/>
      <c r="G139" s="83" t="s">
        <v>115</v>
      </c>
      <c r="H139" s="84">
        <v>1330</v>
      </c>
      <c r="I139" s="1"/>
      <c r="J139" s="85">
        <f t="shared" si="9"/>
        <v>0</v>
      </c>
      <c r="K139" s="86"/>
      <c r="L139" s="17"/>
      <c r="M139" s="87"/>
      <c r="N139" s="88"/>
      <c r="O139" s="89"/>
      <c r="P139" s="90"/>
      <c r="Q139" s="90"/>
      <c r="R139" s="90"/>
      <c r="S139" s="90"/>
      <c r="T139" s="91"/>
      <c r="AR139" s="92"/>
      <c r="AT139" s="92"/>
      <c r="AU139" s="92"/>
      <c r="AY139" s="8"/>
      <c r="BE139" s="93"/>
      <c r="BF139" s="93"/>
      <c r="BG139" s="93"/>
      <c r="BH139" s="93"/>
      <c r="BI139" s="93"/>
      <c r="BJ139" s="8"/>
      <c r="BK139" s="93"/>
      <c r="BL139" s="8"/>
      <c r="BM139" s="92"/>
    </row>
    <row r="140" spans="2:65" s="18" customFormat="1" ht="18" customHeight="1" x14ac:dyDescent="0.2">
      <c r="B140" s="17"/>
      <c r="C140" s="82">
        <v>27</v>
      </c>
      <c r="D140" s="96" t="s">
        <v>97</v>
      </c>
      <c r="E140" s="97"/>
      <c r="F140" s="98"/>
      <c r="G140" s="83" t="s">
        <v>115</v>
      </c>
      <c r="H140" s="84">
        <v>500</v>
      </c>
      <c r="I140" s="1"/>
      <c r="J140" s="85">
        <f t="shared" si="9"/>
        <v>0</v>
      </c>
      <c r="K140" s="86"/>
      <c r="L140" s="17"/>
      <c r="M140" s="87"/>
      <c r="N140" s="88"/>
      <c r="O140" s="89"/>
      <c r="P140" s="90"/>
      <c r="Q140" s="90"/>
      <c r="R140" s="90"/>
      <c r="S140" s="90"/>
      <c r="T140" s="91"/>
      <c r="AR140" s="92"/>
      <c r="AT140" s="92"/>
      <c r="AU140" s="92"/>
      <c r="AY140" s="8"/>
      <c r="BE140" s="93"/>
      <c r="BF140" s="93"/>
      <c r="BG140" s="93"/>
      <c r="BH140" s="93"/>
      <c r="BI140" s="93"/>
      <c r="BJ140" s="8"/>
      <c r="BK140" s="93"/>
      <c r="BL140" s="8"/>
      <c r="BM140" s="92"/>
    </row>
    <row r="141" spans="2:65" s="18" customFormat="1" ht="18" customHeight="1" x14ac:dyDescent="0.2">
      <c r="B141" s="17"/>
      <c r="C141" s="82">
        <v>28</v>
      </c>
      <c r="D141" s="96" t="s">
        <v>98</v>
      </c>
      <c r="E141" s="97"/>
      <c r="F141" s="98"/>
      <c r="G141" s="83" t="s">
        <v>118</v>
      </c>
      <c r="H141" s="84">
        <v>95</v>
      </c>
      <c r="I141" s="1"/>
      <c r="J141" s="85">
        <f t="shared" si="9"/>
        <v>0</v>
      </c>
      <c r="K141" s="86"/>
      <c r="L141" s="17"/>
      <c r="M141" s="87"/>
      <c r="N141" s="88"/>
      <c r="O141" s="89"/>
      <c r="P141" s="90"/>
      <c r="Q141" s="90"/>
      <c r="R141" s="90"/>
      <c r="S141" s="90"/>
      <c r="T141" s="91"/>
      <c r="AR141" s="92"/>
      <c r="AT141" s="92"/>
      <c r="AU141" s="92"/>
      <c r="AY141" s="8"/>
      <c r="BE141" s="93"/>
      <c r="BF141" s="93"/>
      <c r="BG141" s="93"/>
      <c r="BH141" s="93"/>
      <c r="BI141" s="93"/>
      <c r="BJ141" s="8"/>
      <c r="BK141" s="93"/>
      <c r="BL141" s="8"/>
      <c r="BM141" s="92"/>
    </row>
    <row r="142" spans="2:65" s="18" customFormat="1" ht="18" customHeight="1" x14ac:dyDescent="0.2">
      <c r="B142" s="17"/>
      <c r="C142" s="82">
        <v>29</v>
      </c>
      <c r="D142" s="96" t="s">
        <v>99</v>
      </c>
      <c r="E142" s="97"/>
      <c r="F142" s="98"/>
      <c r="G142" s="83" t="s">
        <v>117</v>
      </c>
      <c r="H142" s="84">
        <v>162</v>
      </c>
      <c r="I142" s="1"/>
      <c r="J142" s="85">
        <f t="shared" si="9"/>
        <v>0</v>
      </c>
      <c r="K142" s="86"/>
      <c r="L142" s="17"/>
      <c r="M142" s="87"/>
      <c r="N142" s="88"/>
      <c r="O142" s="89"/>
      <c r="P142" s="90"/>
      <c r="Q142" s="90"/>
      <c r="R142" s="90"/>
      <c r="S142" s="90"/>
      <c r="T142" s="91"/>
      <c r="AR142" s="92"/>
      <c r="AT142" s="92"/>
      <c r="AU142" s="92"/>
      <c r="AY142" s="8"/>
      <c r="BE142" s="93"/>
      <c r="BF142" s="93"/>
      <c r="BG142" s="93"/>
      <c r="BH142" s="93"/>
      <c r="BI142" s="93"/>
      <c r="BJ142" s="8"/>
      <c r="BK142" s="93"/>
      <c r="BL142" s="8"/>
      <c r="BM142" s="92"/>
    </row>
    <row r="143" spans="2:65" s="18" customFormat="1" ht="18" customHeight="1" x14ac:dyDescent="0.2">
      <c r="B143" s="17"/>
      <c r="C143" s="82">
        <v>30</v>
      </c>
      <c r="D143" s="96" t="s">
        <v>100</v>
      </c>
      <c r="E143" s="97"/>
      <c r="F143" s="98"/>
      <c r="G143" s="83" t="s">
        <v>117</v>
      </c>
      <c r="H143" s="84">
        <v>162</v>
      </c>
      <c r="I143" s="1"/>
      <c r="J143" s="85">
        <f t="shared" si="9"/>
        <v>0</v>
      </c>
      <c r="K143" s="86"/>
      <c r="L143" s="17"/>
      <c r="M143" s="87"/>
      <c r="N143" s="88"/>
      <c r="O143" s="89"/>
      <c r="P143" s="90"/>
      <c r="Q143" s="90"/>
      <c r="R143" s="90"/>
      <c r="S143" s="90"/>
      <c r="T143" s="91"/>
      <c r="AR143" s="92"/>
      <c r="AT143" s="92"/>
      <c r="AU143" s="92"/>
      <c r="AY143" s="8"/>
      <c r="BE143" s="93"/>
      <c r="BF143" s="93"/>
      <c r="BG143" s="93"/>
      <c r="BH143" s="93"/>
      <c r="BI143" s="93"/>
      <c r="BJ143" s="8"/>
      <c r="BK143" s="93"/>
      <c r="BL143" s="8"/>
      <c r="BM143" s="92"/>
    </row>
    <row r="144" spans="2:65" s="18" customFormat="1" ht="18" customHeight="1" x14ac:dyDescent="0.2">
      <c r="B144" s="17"/>
      <c r="C144" s="82">
        <v>31</v>
      </c>
      <c r="D144" s="96" t="s">
        <v>101</v>
      </c>
      <c r="E144" s="97"/>
      <c r="F144" s="98"/>
      <c r="G144" s="83" t="s">
        <v>117</v>
      </c>
      <c r="H144" s="84">
        <v>15</v>
      </c>
      <c r="I144" s="1"/>
      <c r="J144" s="85">
        <f t="shared" si="9"/>
        <v>0</v>
      </c>
      <c r="K144" s="86"/>
      <c r="L144" s="17"/>
      <c r="M144" s="87"/>
      <c r="N144" s="88"/>
      <c r="O144" s="89"/>
      <c r="P144" s="90"/>
      <c r="Q144" s="90"/>
      <c r="R144" s="90"/>
      <c r="S144" s="90"/>
      <c r="T144" s="91"/>
      <c r="AR144" s="92"/>
      <c r="AT144" s="92"/>
      <c r="AU144" s="92"/>
      <c r="AY144" s="8"/>
      <c r="BE144" s="93"/>
      <c r="BF144" s="93"/>
      <c r="BG144" s="93"/>
      <c r="BH144" s="93"/>
      <c r="BI144" s="93"/>
      <c r="BJ144" s="8"/>
      <c r="BK144" s="93"/>
      <c r="BL144" s="8"/>
      <c r="BM144" s="92"/>
    </row>
    <row r="145" spans="2:65" s="18" customFormat="1" ht="18" customHeight="1" x14ac:dyDescent="0.2">
      <c r="B145" s="17"/>
      <c r="C145" s="82">
        <v>32</v>
      </c>
      <c r="D145" s="96" t="s">
        <v>102</v>
      </c>
      <c r="E145" s="97"/>
      <c r="F145" s="98"/>
      <c r="G145" s="83" t="s">
        <v>115</v>
      </c>
      <c r="H145" s="84">
        <v>1645</v>
      </c>
      <c r="I145" s="1"/>
      <c r="J145" s="85">
        <f t="shared" si="9"/>
        <v>0</v>
      </c>
      <c r="K145" s="86"/>
      <c r="L145" s="17"/>
      <c r="M145" s="87"/>
      <c r="N145" s="88"/>
      <c r="O145" s="89"/>
      <c r="P145" s="90"/>
      <c r="Q145" s="90"/>
      <c r="R145" s="90"/>
      <c r="S145" s="90"/>
      <c r="T145" s="91"/>
      <c r="AR145" s="92"/>
      <c r="AT145" s="92"/>
      <c r="AU145" s="92"/>
      <c r="AY145" s="8"/>
      <c r="BE145" s="93"/>
      <c r="BF145" s="93"/>
      <c r="BG145" s="93"/>
      <c r="BH145" s="93"/>
      <c r="BI145" s="93"/>
      <c r="BJ145" s="8"/>
      <c r="BK145" s="93"/>
      <c r="BL145" s="8"/>
      <c r="BM145" s="92"/>
    </row>
    <row r="146" spans="2:65" s="18" customFormat="1" ht="18" customHeight="1" x14ac:dyDescent="0.2">
      <c r="B146" s="17"/>
      <c r="C146" s="82">
        <v>33</v>
      </c>
      <c r="D146" s="96" t="s">
        <v>103</v>
      </c>
      <c r="E146" s="97"/>
      <c r="F146" s="98"/>
      <c r="G146" s="83" t="s">
        <v>62</v>
      </c>
      <c r="H146" s="84">
        <v>1</v>
      </c>
      <c r="I146" s="1"/>
      <c r="J146" s="85">
        <f t="shared" si="9"/>
        <v>0</v>
      </c>
      <c r="K146" s="86"/>
      <c r="L146" s="17"/>
      <c r="M146" s="87"/>
      <c r="N146" s="88"/>
      <c r="O146" s="89"/>
      <c r="P146" s="90"/>
      <c r="Q146" s="90"/>
      <c r="R146" s="90"/>
      <c r="S146" s="90"/>
      <c r="T146" s="91"/>
      <c r="AR146" s="92"/>
      <c r="AT146" s="92"/>
      <c r="AU146" s="92"/>
      <c r="AY146" s="8"/>
      <c r="BE146" s="93"/>
      <c r="BF146" s="93"/>
      <c r="BG146" s="93"/>
      <c r="BH146" s="93"/>
      <c r="BI146" s="93"/>
      <c r="BJ146" s="8"/>
      <c r="BK146" s="93"/>
      <c r="BL146" s="8"/>
      <c r="BM146" s="92"/>
    </row>
    <row r="147" spans="2:65" s="18" customFormat="1" ht="18" customHeight="1" x14ac:dyDescent="0.2">
      <c r="B147" s="17"/>
      <c r="C147" s="82">
        <v>34</v>
      </c>
      <c r="D147" s="96" t="s">
        <v>123</v>
      </c>
      <c r="E147" s="97"/>
      <c r="F147" s="98"/>
      <c r="G147" s="83" t="s">
        <v>61</v>
      </c>
      <c r="H147" s="84">
        <v>1</v>
      </c>
      <c r="I147" s="1"/>
      <c r="J147" s="85">
        <f t="shared" si="9"/>
        <v>0</v>
      </c>
      <c r="K147" s="86"/>
      <c r="L147" s="17"/>
      <c r="M147" s="87"/>
      <c r="N147" s="88"/>
      <c r="O147" s="89"/>
      <c r="P147" s="90"/>
      <c r="Q147" s="90"/>
      <c r="R147" s="90"/>
      <c r="S147" s="90"/>
      <c r="T147" s="91"/>
      <c r="AR147" s="92"/>
      <c r="AT147" s="92"/>
      <c r="AU147" s="92"/>
      <c r="AY147" s="8"/>
      <c r="BE147" s="93"/>
      <c r="BF147" s="93"/>
      <c r="BG147" s="93"/>
      <c r="BH147" s="93"/>
      <c r="BI147" s="93"/>
      <c r="BJ147" s="8"/>
      <c r="BK147" s="93"/>
      <c r="BL147" s="8"/>
      <c r="BM147" s="92"/>
    </row>
    <row r="148" spans="2:65" s="73" customFormat="1" ht="18" customHeight="1" x14ac:dyDescent="0.2">
      <c r="B148" s="72"/>
      <c r="D148" s="99" t="str">
        <f>D92</f>
        <v>Vedlejší a ostatní náklady</v>
      </c>
      <c r="E148" s="99"/>
      <c r="F148" s="99"/>
      <c r="H148" s="84"/>
      <c r="J148" s="74">
        <f>SUM(J149:J159)</f>
        <v>0</v>
      </c>
      <c r="L148" s="72"/>
      <c r="M148" s="75"/>
      <c r="N148" s="76"/>
      <c r="O148" s="76"/>
      <c r="P148" s="77" t="e">
        <f>SUM(#REF!)</f>
        <v>#REF!</v>
      </c>
      <c r="Q148" s="76"/>
      <c r="R148" s="77" t="e">
        <f>SUM(#REF!)</f>
        <v>#REF!</v>
      </c>
      <c r="S148" s="76"/>
      <c r="T148" s="78" t="e">
        <f>SUM(#REF!)</f>
        <v>#REF!</v>
      </c>
      <c r="AR148" s="79" t="s">
        <v>57</v>
      </c>
      <c r="AT148" s="80" t="s">
        <v>29</v>
      </c>
      <c r="AU148" s="80" t="s">
        <v>30</v>
      </c>
      <c r="AY148" s="79" t="s">
        <v>54</v>
      </c>
      <c r="BK148" s="81" t="e">
        <f>SUM(#REF!)</f>
        <v>#REF!</v>
      </c>
    </row>
    <row r="149" spans="2:65" s="73" customFormat="1" ht="18" customHeight="1" x14ac:dyDescent="0.2">
      <c r="B149" s="72"/>
      <c r="C149" s="94">
        <v>35</v>
      </c>
      <c r="D149" s="96" t="s">
        <v>104</v>
      </c>
      <c r="E149" s="97"/>
      <c r="F149" s="98"/>
      <c r="G149" s="83" t="s">
        <v>61</v>
      </c>
      <c r="H149" s="84">
        <v>1</v>
      </c>
      <c r="I149" s="1"/>
      <c r="J149" s="85">
        <f t="shared" si="9"/>
        <v>0</v>
      </c>
      <c r="L149" s="72"/>
      <c r="M149" s="75"/>
      <c r="N149" s="76"/>
      <c r="O149" s="76"/>
      <c r="P149" s="77"/>
      <c r="Q149" s="76"/>
      <c r="R149" s="77"/>
      <c r="S149" s="76"/>
      <c r="T149" s="78"/>
      <c r="AR149" s="79"/>
      <c r="AT149" s="80"/>
      <c r="AU149" s="80"/>
      <c r="AY149" s="79"/>
      <c r="BK149" s="81"/>
    </row>
    <row r="150" spans="2:65" s="73" customFormat="1" ht="18" customHeight="1" x14ac:dyDescent="0.2">
      <c r="B150" s="72"/>
      <c r="C150" s="94">
        <v>36</v>
      </c>
      <c r="D150" s="96" t="s">
        <v>105</v>
      </c>
      <c r="E150" s="97"/>
      <c r="F150" s="98"/>
      <c r="G150" s="83" t="s">
        <v>61</v>
      </c>
      <c r="H150" s="84">
        <v>1</v>
      </c>
      <c r="I150" s="1"/>
      <c r="J150" s="85">
        <f t="shared" si="9"/>
        <v>0</v>
      </c>
      <c r="L150" s="72"/>
      <c r="M150" s="75"/>
      <c r="N150" s="76"/>
      <c r="O150" s="76"/>
      <c r="P150" s="77"/>
      <c r="Q150" s="76"/>
      <c r="R150" s="77"/>
      <c r="S150" s="76"/>
      <c r="T150" s="78"/>
      <c r="AR150" s="79"/>
      <c r="AT150" s="80"/>
      <c r="AU150" s="80"/>
      <c r="AY150" s="79"/>
      <c r="BK150" s="81"/>
    </row>
    <row r="151" spans="2:65" s="73" customFormat="1" ht="18" customHeight="1" x14ac:dyDescent="0.2">
      <c r="B151" s="72"/>
      <c r="C151" s="94">
        <v>37</v>
      </c>
      <c r="D151" s="96" t="s">
        <v>106</v>
      </c>
      <c r="E151" s="97"/>
      <c r="F151" s="98"/>
      <c r="G151" s="83" t="s">
        <v>61</v>
      </c>
      <c r="H151" s="84">
        <v>1</v>
      </c>
      <c r="I151" s="1"/>
      <c r="J151" s="85">
        <f t="shared" si="9"/>
        <v>0</v>
      </c>
      <c r="L151" s="72"/>
      <c r="M151" s="75"/>
      <c r="N151" s="76"/>
      <c r="O151" s="76"/>
      <c r="P151" s="77"/>
      <c r="Q151" s="76"/>
      <c r="R151" s="77"/>
      <c r="S151" s="76"/>
      <c r="T151" s="78"/>
      <c r="AR151" s="79"/>
      <c r="AT151" s="80"/>
      <c r="AU151" s="80"/>
      <c r="AY151" s="79"/>
      <c r="BK151" s="81"/>
    </row>
    <row r="152" spans="2:65" s="73" customFormat="1" ht="18" customHeight="1" x14ac:dyDescent="0.2">
      <c r="B152" s="72"/>
      <c r="C152" s="94">
        <v>38</v>
      </c>
      <c r="D152" s="96" t="s">
        <v>107</v>
      </c>
      <c r="E152" s="97"/>
      <c r="F152" s="98"/>
      <c r="G152" s="83" t="s">
        <v>61</v>
      </c>
      <c r="H152" s="84">
        <v>1</v>
      </c>
      <c r="I152" s="1"/>
      <c r="J152" s="85">
        <f t="shared" si="9"/>
        <v>0</v>
      </c>
      <c r="L152" s="72"/>
      <c r="M152" s="75"/>
      <c r="N152" s="76"/>
      <c r="O152" s="76"/>
      <c r="P152" s="77"/>
      <c r="Q152" s="76"/>
      <c r="R152" s="77"/>
      <c r="S152" s="76"/>
      <c r="T152" s="78"/>
      <c r="AR152" s="79"/>
      <c r="AT152" s="80"/>
      <c r="AU152" s="80"/>
      <c r="AY152" s="79"/>
      <c r="BK152" s="81"/>
    </row>
    <row r="153" spans="2:65" s="73" customFormat="1" ht="18" customHeight="1" x14ac:dyDescent="0.2">
      <c r="B153" s="72"/>
      <c r="C153" s="94">
        <v>39</v>
      </c>
      <c r="D153" s="96" t="s">
        <v>108</v>
      </c>
      <c r="E153" s="97"/>
      <c r="F153" s="98"/>
      <c r="G153" s="83" t="s">
        <v>61</v>
      </c>
      <c r="H153" s="84">
        <v>1</v>
      </c>
      <c r="I153" s="1"/>
      <c r="J153" s="85">
        <f t="shared" si="9"/>
        <v>0</v>
      </c>
      <c r="L153" s="72"/>
      <c r="M153" s="75"/>
      <c r="N153" s="76"/>
      <c r="O153" s="76"/>
      <c r="P153" s="77"/>
      <c r="Q153" s="76"/>
      <c r="R153" s="77"/>
      <c r="S153" s="76"/>
      <c r="T153" s="78"/>
      <c r="AR153" s="79"/>
      <c r="AT153" s="80"/>
      <c r="AU153" s="80"/>
      <c r="AY153" s="79"/>
      <c r="BK153" s="81"/>
    </row>
    <row r="154" spans="2:65" s="73" customFormat="1" ht="18" customHeight="1" x14ac:dyDescent="0.2">
      <c r="B154" s="72"/>
      <c r="C154" s="94">
        <v>40</v>
      </c>
      <c r="D154" s="96" t="s">
        <v>109</v>
      </c>
      <c r="E154" s="97"/>
      <c r="F154" s="98"/>
      <c r="G154" s="83" t="s">
        <v>61</v>
      </c>
      <c r="H154" s="84">
        <v>1</v>
      </c>
      <c r="I154" s="1"/>
      <c r="J154" s="85">
        <f t="shared" si="9"/>
        <v>0</v>
      </c>
      <c r="L154" s="72"/>
      <c r="M154" s="75"/>
      <c r="N154" s="76"/>
      <c r="O154" s="76"/>
      <c r="P154" s="77"/>
      <c r="Q154" s="76"/>
      <c r="R154" s="77"/>
      <c r="S154" s="76"/>
      <c r="T154" s="78"/>
      <c r="AR154" s="79"/>
      <c r="AT154" s="80"/>
      <c r="AU154" s="80"/>
      <c r="AY154" s="79"/>
      <c r="BK154" s="81"/>
    </row>
    <row r="155" spans="2:65" s="73" customFormat="1" ht="18" customHeight="1" x14ac:dyDescent="0.2">
      <c r="B155" s="72"/>
      <c r="C155" s="94">
        <v>41</v>
      </c>
      <c r="D155" s="96" t="s">
        <v>110</v>
      </c>
      <c r="E155" s="97"/>
      <c r="F155" s="98"/>
      <c r="G155" s="83" t="s">
        <v>61</v>
      </c>
      <c r="H155" s="84">
        <v>1</v>
      </c>
      <c r="I155" s="1"/>
      <c r="J155" s="85">
        <f t="shared" si="9"/>
        <v>0</v>
      </c>
      <c r="L155" s="72"/>
      <c r="M155" s="75"/>
      <c r="N155" s="76"/>
      <c r="O155" s="76"/>
      <c r="P155" s="77"/>
      <c r="Q155" s="76"/>
      <c r="R155" s="77"/>
      <c r="S155" s="76"/>
      <c r="T155" s="78"/>
      <c r="AR155" s="79"/>
      <c r="AT155" s="80"/>
      <c r="AU155" s="80"/>
      <c r="AY155" s="79"/>
      <c r="BK155" s="81"/>
    </row>
    <row r="156" spans="2:65" s="73" customFormat="1" ht="18" customHeight="1" x14ac:dyDescent="0.2">
      <c r="B156" s="72"/>
      <c r="C156" s="94">
        <v>42</v>
      </c>
      <c r="D156" s="96" t="s">
        <v>111</v>
      </c>
      <c r="E156" s="97"/>
      <c r="F156" s="98"/>
      <c r="G156" s="83" t="s">
        <v>115</v>
      </c>
      <c r="H156" s="84">
        <v>1620</v>
      </c>
      <c r="I156" s="1"/>
      <c r="J156" s="85">
        <f t="shared" si="9"/>
        <v>0</v>
      </c>
      <c r="L156" s="72"/>
      <c r="M156" s="75"/>
      <c r="N156" s="76"/>
      <c r="O156" s="76"/>
      <c r="P156" s="77"/>
      <c r="Q156" s="76"/>
      <c r="R156" s="77"/>
      <c r="S156" s="76"/>
      <c r="T156" s="78"/>
      <c r="AR156" s="79"/>
      <c r="AT156" s="80"/>
      <c r="AU156" s="80"/>
      <c r="AY156" s="79"/>
      <c r="BK156" s="81"/>
    </row>
    <row r="157" spans="2:65" s="73" customFormat="1" ht="18" customHeight="1" x14ac:dyDescent="0.2">
      <c r="B157" s="72"/>
      <c r="C157" s="94">
        <v>43</v>
      </c>
      <c r="D157" s="96" t="s">
        <v>112</v>
      </c>
      <c r="E157" s="97"/>
      <c r="F157" s="98"/>
      <c r="G157" s="83" t="s">
        <v>116</v>
      </c>
      <c r="H157" s="84">
        <v>725</v>
      </c>
      <c r="I157" s="1"/>
      <c r="J157" s="85">
        <f t="shared" si="9"/>
        <v>0</v>
      </c>
      <c r="L157" s="72"/>
      <c r="M157" s="75"/>
      <c r="N157" s="76"/>
      <c r="O157" s="76"/>
      <c r="P157" s="77"/>
      <c r="Q157" s="76"/>
      <c r="R157" s="77"/>
      <c r="S157" s="76"/>
      <c r="T157" s="78"/>
      <c r="AR157" s="79"/>
      <c r="AT157" s="80"/>
      <c r="AU157" s="80"/>
      <c r="AY157" s="79"/>
      <c r="BK157" s="81"/>
    </row>
    <row r="158" spans="2:65" s="73" customFormat="1" ht="18" customHeight="1" x14ac:dyDescent="0.2">
      <c r="B158" s="72"/>
      <c r="C158" s="94">
        <v>44</v>
      </c>
      <c r="D158" s="96" t="s">
        <v>113</v>
      </c>
      <c r="E158" s="97"/>
      <c r="F158" s="98"/>
      <c r="G158" s="83" t="s">
        <v>116</v>
      </c>
      <c r="H158" s="84">
        <v>725</v>
      </c>
      <c r="I158" s="1"/>
      <c r="J158" s="85">
        <f t="shared" si="9"/>
        <v>0</v>
      </c>
      <c r="L158" s="72"/>
      <c r="M158" s="75"/>
      <c r="N158" s="76"/>
      <c r="O158" s="76"/>
      <c r="P158" s="77"/>
      <c r="Q158" s="76"/>
      <c r="R158" s="77"/>
      <c r="S158" s="76"/>
      <c r="T158" s="78"/>
      <c r="AR158" s="79"/>
      <c r="AT158" s="80"/>
      <c r="AU158" s="80"/>
      <c r="AY158" s="79"/>
      <c r="BK158" s="81"/>
    </row>
    <row r="159" spans="2:65" s="73" customFormat="1" ht="18" customHeight="1" x14ac:dyDescent="0.2">
      <c r="B159" s="72"/>
      <c r="C159" s="94">
        <v>45</v>
      </c>
      <c r="D159" s="96" t="s">
        <v>114</v>
      </c>
      <c r="E159" s="97"/>
      <c r="F159" s="98"/>
      <c r="G159" s="83" t="s">
        <v>117</v>
      </c>
      <c r="H159" s="84">
        <v>162</v>
      </c>
      <c r="I159" s="1"/>
      <c r="J159" s="85">
        <f t="shared" si="9"/>
        <v>0</v>
      </c>
      <c r="L159" s="72"/>
      <c r="M159" s="75"/>
      <c r="N159" s="76"/>
      <c r="O159" s="76"/>
      <c r="P159" s="77"/>
      <c r="Q159" s="76"/>
      <c r="R159" s="77"/>
      <c r="S159" s="76"/>
      <c r="T159" s="78"/>
      <c r="AR159" s="79"/>
      <c r="AT159" s="80"/>
      <c r="AU159" s="80"/>
      <c r="AY159" s="79"/>
      <c r="BK159" s="81"/>
    </row>
    <row r="160" spans="2:65" s="18" customFormat="1" ht="6.95" customHeight="1" x14ac:dyDescent="0.2"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17"/>
    </row>
    <row r="163" spans="8:8" ht="15.75" x14ac:dyDescent="0.2">
      <c r="H163" s="95"/>
    </row>
  </sheetData>
  <sheetProtection algorithmName="SHA-512" hashValue="Gf/HWIX5Mzm/tS3PJFb3n6rrwDvCVdyfGoKABEuXzmO1ePnwOGE0Lx1bInosn6NHBvhkWonGMrq0h1xsPmi1Pg==" saltValue="YzaHOyiiONfcl7/cKu2/4A==" spinCount="100000" sheet="1" objects="1" scenarios="1"/>
  <mergeCells count="57">
    <mergeCell ref="E81:H81"/>
    <mergeCell ref="E102:H102"/>
    <mergeCell ref="E104:H104"/>
    <mergeCell ref="L3:V3"/>
    <mergeCell ref="E9:H9"/>
    <mergeCell ref="E12:H12"/>
    <mergeCell ref="E20:H20"/>
    <mergeCell ref="E22:H22"/>
    <mergeCell ref="E79:H79"/>
    <mergeCell ref="D111:F111"/>
    <mergeCell ref="D114:F114"/>
    <mergeCell ref="D133:F133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13:F113"/>
    <mergeCell ref="D134:F134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5:F135"/>
    <mergeCell ref="D136:F136"/>
    <mergeCell ref="D137:F137"/>
    <mergeCell ref="D149:F149"/>
    <mergeCell ref="D150:F150"/>
    <mergeCell ref="D138:F138"/>
    <mergeCell ref="D147:F147"/>
    <mergeCell ref="D142:F142"/>
    <mergeCell ref="D143:F143"/>
    <mergeCell ref="D144:F144"/>
    <mergeCell ref="D145:F145"/>
    <mergeCell ref="D146:F146"/>
    <mergeCell ref="D139:F139"/>
    <mergeCell ref="D140:F140"/>
    <mergeCell ref="D151:F151"/>
    <mergeCell ref="D141:F141"/>
    <mergeCell ref="D148:F148"/>
    <mergeCell ref="D157:F157"/>
    <mergeCell ref="D158:F158"/>
    <mergeCell ref="D159:F159"/>
    <mergeCell ref="D152:F152"/>
    <mergeCell ref="D153:F153"/>
    <mergeCell ref="D154:F154"/>
    <mergeCell ref="D155:F155"/>
    <mergeCell ref="D156:F156"/>
  </mergeCells>
  <pageMargins left="0.39374999999999999" right="0.39374999999999999" top="0.39374999999999999" bottom="0.39374999999999999" header="0" footer="0"/>
  <pageSetup paperSize="9" scale="78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slepý rozpočet</vt:lpstr>
      <vt:lpstr>'slepý rozpočet'!Názvy_tisku</vt:lpstr>
      <vt:lpstr>'slepý rozpočet'!Oblast_tisku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Petr Šámal</cp:lastModifiedBy>
  <cp:lastPrinted>2022-03-15T12:47:16Z</cp:lastPrinted>
  <dcterms:created xsi:type="dcterms:W3CDTF">2019-08-14T10:44:48Z</dcterms:created>
  <dcterms:modified xsi:type="dcterms:W3CDTF">2022-03-16T13:33:06Z</dcterms:modified>
</cp:coreProperties>
</file>